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Tabelle1" sheetId="1" r:id="rId1"/>
    <sheet name="Rangliste 18" sheetId="2" r:id="rId2"/>
    <sheet name="Rangpunkte MS" sheetId="3" r:id="rId3"/>
    <sheet name="Jahreswertung 18" sheetId="4" r:id="rId4"/>
  </sheets>
  <definedNames/>
  <calcPr fullCalcOnLoad="1"/>
</workbook>
</file>

<file path=xl/sharedStrings.xml><?xml version="1.0" encoding="utf-8"?>
<sst xmlns="http://schemas.openxmlformats.org/spreadsheetml/2006/main" count="165" uniqueCount="99">
  <si>
    <t>Martini Karin</t>
  </si>
  <si>
    <t>Wüthrich Andreas</t>
  </si>
  <si>
    <t>Jörg Stephan</t>
  </si>
  <si>
    <t>Rang</t>
  </si>
  <si>
    <t>Name</t>
  </si>
  <si>
    <t>Schnitt</t>
  </si>
  <si>
    <t>Kunth Mathias</t>
  </si>
  <si>
    <t>Kölliker Rolf</t>
  </si>
  <si>
    <t>Kölliker Martin</t>
  </si>
  <si>
    <t>Wüthrich Marcel</t>
  </si>
  <si>
    <t>Schluss</t>
  </si>
  <si>
    <t>Total Punkte</t>
  </si>
  <si>
    <t>Total Streiche</t>
  </si>
  <si>
    <t>C</t>
  </si>
  <si>
    <t>A</t>
  </si>
  <si>
    <t>B</t>
  </si>
  <si>
    <t>Gr.</t>
  </si>
  <si>
    <t>Total
 Streiche</t>
  </si>
  <si>
    <t>Total Punkte MS</t>
  </si>
  <si>
    <t>Total Streiche MS</t>
  </si>
  <si>
    <t>Schnitt MS</t>
  </si>
  <si>
    <t>Total
Streiche MS</t>
  </si>
  <si>
    <t>Höchstes Ergebnis</t>
  </si>
  <si>
    <t>Wüthrich Fritz-Markus</t>
  </si>
  <si>
    <t>2/3 vom Maximum der Streiche:</t>
  </si>
  <si>
    <t>Streiche</t>
  </si>
  <si>
    <t>Total
Punkte</t>
  </si>
  <si>
    <t>Gruppe A</t>
  </si>
  <si>
    <t>Gruppe B</t>
  </si>
  <si>
    <t>4.</t>
  </si>
  <si>
    <t>Gruppe C</t>
  </si>
  <si>
    <t>Längster
Streich</t>
  </si>
  <si>
    <t>4 Streiche</t>
  </si>
  <si>
    <t>6 Streiche</t>
  </si>
  <si>
    <t>4 Str.</t>
  </si>
  <si>
    <t>6 Str.</t>
  </si>
  <si>
    <t>Höchstes Erg.</t>
  </si>
  <si>
    <t xml:space="preserve">Total
Punkte </t>
  </si>
  <si>
    <t>J a h r e s w e r t u n g</t>
  </si>
  <si>
    <t>M e i s t e r s c h a f t</t>
  </si>
  <si>
    <t>WS 01</t>
  </si>
  <si>
    <t>MS 01</t>
  </si>
  <si>
    <t>MS 02</t>
  </si>
  <si>
    <t>Jäggi Bernhard</t>
  </si>
  <si>
    <t>Lässer Marc</t>
  </si>
  <si>
    <t>Lemp Roland</t>
  </si>
  <si>
    <t>Ruf Stephan</t>
  </si>
  <si>
    <t xml:space="preserve"> </t>
  </si>
  <si>
    <t>5.</t>
  </si>
  <si>
    <t>MS 03</t>
  </si>
  <si>
    <t>MS 04</t>
  </si>
  <si>
    <t>MS 05</t>
  </si>
  <si>
    <t>MS 06</t>
  </si>
  <si>
    <t>MS 07</t>
  </si>
  <si>
    <t>MS 08</t>
  </si>
  <si>
    <t>MS 09</t>
  </si>
  <si>
    <t>Koch Mario</t>
  </si>
  <si>
    <t>Rang
Pkt.</t>
  </si>
  <si>
    <t>MS01</t>
  </si>
  <si>
    <t>MS02</t>
  </si>
  <si>
    <t>MS03</t>
  </si>
  <si>
    <t>MS04</t>
  </si>
  <si>
    <t>MS05</t>
  </si>
  <si>
    <t>MS06</t>
  </si>
  <si>
    <t>MS07</t>
  </si>
  <si>
    <t>MS08</t>
  </si>
  <si>
    <t>MS09</t>
  </si>
  <si>
    <t>MS10</t>
  </si>
  <si>
    <t>MS11</t>
  </si>
  <si>
    <t>summe</t>
  </si>
  <si>
    <t>8 Streiche</t>
  </si>
  <si>
    <t>zuwenig Streiche</t>
  </si>
  <si>
    <t>Früh. 1</t>
  </si>
  <si>
    <t>Von Arb Dustin</t>
  </si>
  <si>
    <t>Platz Nick</t>
  </si>
  <si>
    <t>N</t>
  </si>
  <si>
    <t xml:space="preserve">Koch Mario </t>
  </si>
  <si>
    <t>Martini Fabio</t>
  </si>
  <si>
    <t>Gerber Fritz</t>
  </si>
  <si>
    <t>Costa Renzo</t>
  </si>
  <si>
    <t>2/3 vom Maximum (88) der Streiche:</t>
  </si>
  <si>
    <t>WS 02</t>
  </si>
  <si>
    <t>WS 03</t>
  </si>
  <si>
    <t>WS 04</t>
  </si>
  <si>
    <t>6.</t>
  </si>
  <si>
    <t>Früh. 2</t>
  </si>
  <si>
    <t>Festli</t>
  </si>
  <si>
    <t>Oberl</t>
  </si>
  <si>
    <t>Kölliker HansJürg</t>
  </si>
  <si>
    <t>Zu wenig Streiche</t>
  </si>
  <si>
    <t>65 Streiche</t>
  </si>
  <si>
    <t>Jahreswertung 2018</t>
  </si>
  <si>
    <t>Hädener Fabian</t>
  </si>
  <si>
    <t>MS 10</t>
  </si>
  <si>
    <t>MS 11</t>
  </si>
  <si>
    <t>Oberar</t>
  </si>
  <si>
    <t>Interk.</t>
  </si>
  <si>
    <t>Wander</t>
  </si>
  <si>
    <t xml:space="preserve">Nach 22 von 23 Spielen </t>
  </si>
</sst>
</file>

<file path=xl/styles.xml><?xml version="1.0" encoding="utf-8"?>
<styleSheet xmlns="http://schemas.openxmlformats.org/spreadsheetml/2006/main">
  <numFmts count="1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#,##0_ ;\-#,##0\ 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12"/>
      <name val="Arial Black"/>
      <family val="2"/>
    </font>
    <font>
      <sz val="10"/>
      <name val="Arial Black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right"/>
      <protection/>
    </xf>
    <xf numFmtId="0" fontId="0" fillId="0" borderId="0" xfId="0" applyBorder="1" applyAlignment="1">
      <alignment/>
    </xf>
    <xf numFmtId="0" fontId="4" fillId="0" borderId="0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166" fontId="5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66" fontId="5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7" fillId="33" borderId="16" xfId="0" applyNumberFormat="1" applyFont="1" applyFill="1" applyBorder="1" applyAlignment="1">
      <alignment horizontal="center"/>
    </xf>
    <xf numFmtId="166" fontId="7" fillId="34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/>
    </xf>
    <xf numFmtId="166" fontId="11" fillId="35" borderId="1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66" fontId="5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right" wrapText="1"/>
    </xf>
    <xf numFmtId="166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3" xfId="52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16" fontId="0" fillId="0" borderId="18" xfId="0" applyNumberFormat="1" applyBorder="1" applyAlignment="1">
      <alignment/>
    </xf>
    <xf numFmtId="0" fontId="0" fillId="0" borderId="18" xfId="0" applyFont="1" applyBorder="1" applyAlignment="1">
      <alignment horizontal="left"/>
    </xf>
    <xf numFmtId="0" fontId="4" fillId="0" borderId="0" xfId="52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/>
    </xf>
    <xf numFmtId="167" fontId="0" fillId="0" borderId="0" xfId="0" applyNumberFormat="1" applyAlignment="1">
      <alignment/>
    </xf>
    <xf numFmtId="0" fontId="12" fillId="0" borderId="0" xfId="0" applyFont="1" applyFill="1" applyAlignment="1">
      <alignment horizontal="left"/>
    </xf>
    <xf numFmtId="49" fontId="0" fillId="0" borderId="0" xfId="0" applyNumberFormat="1" applyAlignment="1" quotePrefix="1">
      <alignment horizontal="right"/>
    </xf>
    <xf numFmtId="1" fontId="5" fillId="0" borderId="14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166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 horizontal="left"/>
    </xf>
    <xf numFmtId="16" fontId="0" fillId="0" borderId="2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/>
    </xf>
    <xf numFmtId="0" fontId="3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12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1" fontId="7" fillId="0" borderId="0" xfId="47" applyNumberFormat="1" applyFont="1" applyFill="1" applyAlignment="1">
      <alignment/>
    </xf>
    <xf numFmtId="165" fontId="7" fillId="0" borderId="0" xfId="45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3" fillId="0" borderId="13" xfId="52" applyFont="1" applyBorder="1">
      <alignment/>
      <protection/>
    </xf>
    <xf numFmtId="0" fontId="4" fillId="0" borderId="14" xfId="52" applyFont="1" applyFill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166" fontId="0" fillId="0" borderId="0" xfId="0" applyNumberFormat="1" applyFont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 horizontal="right"/>
    </xf>
    <xf numFmtId="165" fontId="0" fillId="0" borderId="0" xfId="4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3" xfId="52" applyFont="1" applyFill="1" applyBorder="1">
      <alignment/>
      <protection/>
    </xf>
    <xf numFmtId="0" fontId="4" fillId="0" borderId="14" xfId="52" applyFont="1" applyBorder="1" applyAlignment="1">
      <alignment horizontal="left"/>
      <protection/>
    </xf>
    <xf numFmtId="0" fontId="4" fillId="0" borderId="14" xfId="52" applyFont="1" applyFill="1" applyBorder="1">
      <alignment/>
      <protection/>
    </xf>
    <xf numFmtId="0" fontId="3" fillId="0" borderId="0" xfId="52" applyFont="1" applyBorder="1" applyAlignment="1">
      <alignment horizontal="right"/>
      <protection/>
    </xf>
    <xf numFmtId="1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left"/>
      <protection/>
    </xf>
    <xf numFmtId="0" fontId="49" fillId="0" borderId="14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52" applyFont="1" applyBorder="1" applyAlignment="1">
      <alignment horizontal="left"/>
      <protection/>
    </xf>
    <xf numFmtId="1" fontId="5" fillId="0" borderId="17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66" fontId="6" fillId="0" borderId="12" xfId="0" applyNumberFormat="1" applyFont="1" applyBorder="1" applyAlignment="1">
      <alignment horizontal="right" wrapText="1"/>
    </xf>
    <xf numFmtId="166" fontId="6" fillId="0" borderId="16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right" wrapText="1"/>
    </xf>
    <xf numFmtId="0" fontId="6" fillId="0" borderId="23" xfId="0" applyFont="1" applyBorder="1" applyAlignment="1">
      <alignment horizontal="righ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6</xdr:row>
      <xdr:rowOff>66675</xdr:rowOff>
    </xdr:from>
    <xdr:to>
      <xdr:col>2</xdr:col>
      <xdr:colOff>885825</xdr:colOff>
      <xdr:row>7</xdr:row>
      <xdr:rowOff>133350</xdr:rowOff>
    </xdr:to>
    <xdr:sp>
      <xdr:nvSpPr>
        <xdr:cNvPr id="1" name="WordArt 1"/>
        <xdr:cNvSpPr>
          <a:spLocks/>
        </xdr:cNvSpPr>
      </xdr:nvSpPr>
      <xdr:spPr>
        <a:xfrm>
          <a:off x="2428875" y="1200150"/>
          <a:ext cx="133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1</a:t>
          </a:r>
        </a:p>
      </xdr:txBody>
    </xdr:sp>
    <xdr:clientData/>
  </xdr:twoCellAnchor>
  <xdr:twoCellAnchor>
    <xdr:from>
      <xdr:col>1</xdr:col>
      <xdr:colOff>552450</xdr:colOff>
      <xdr:row>7</xdr:row>
      <xdr:rowOff>200025</xdr:rowOff>
    </xdr:from>
    <xdr:to>
      <xdr:col>1</xdr:col>
      <xdr:colOff>676275</xdr:colOff>
      <xdr:row>8</xdr:row>
      <xdr:rowOff>190500</xdr:rowOff>
    </xdr:to>
    <xdr:sp>
      <xdr:nvSpPr>
        <xdr:cNvPr id="2" name="WordArt 4"/>
        <xdr:cNvSpPr>
          <a:spLocks/>
        </xdr:cNvSpPr>
      </xdr:nvSpPr>
      <xdr:spPr>
        <a:xfrm>
          <a:off x="714375" y="1495425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2</a:t>
          </a:r>
        </a:p>
      </xdr:txBody>
    </xdr:sp>
    <xdr:clientData/>
  </xdr:twoCellAnchor>
  <xdr:twoCellAnchor>
    <xdr:from>
      <xdr:col>3</xdr:col>
      <xdr:colOff>657225</xdr:colOff>
      <xdr:row>7</xdr:row>
      <xdr:rowOff>171450</xdr:rowOff>
    </xdr:from>
    <xdr:to>
      <xdr:col>3</xdr:col>
      <xdr:colOff>781050</xdr:colOff>
      <xdr:row>8</xdr:row>
      <xdr:rowOff>161925</xdr:rowOff>
    </xdr:to>
    <xdr:sp>
      <xdr:nvSpPr>
        <xdr:cNvPr id="3" name="WordArt 6"/>
        <xdr:cNvSpPr>
          <a:spLocks/>
        </xdr:cNvSpPr>
      </xdr:nvSpPr>
      <xdr:spPr>
        <a:xfrm>
          <a:off x="4486275" y="1466850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3</a:t>
          </a:r>
        </a:p>
      </xdr:txBody>
    </xdr:sp>
    <xdr:clientData/>
  </xdr:twoCellAnchor>
  <xdr:twoCellAnchor>
    <xdr:from>
      <xdr:col>2</xdr:col>
      <xdr:colOff>781050</xdr:colOff>
      <xdr:row>22</xdr:row>
      <xdr:rowOff>66675</xdr:rowOff>
    </xdr:from>
    <xdr:to>
      <xdr:col>2</xdr:col>
      <xdr:colOff>914400</xdr:colOff>
      <xdr:row>23</xdr:row>
      <xdr:rowOff>133350</xdr:rowOff>
    </xdr:to>
    <xdr:sp>
      <xdr:nvSpPr>
        <xdr:cNvPr id="4" name="WordArt 7"/>
        <xdr:cNvSpPr>
          <a:spLocks/>
        </xdr:cNvSpPr>
      </xdr:nvSpPr>
      <xdr:spPr>
        <a:xfrm>
          <a:off x="2457450" y="4133850"/>
          <a:ext cx="133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1</a:t>
          </a:r>
        </a:p>
      </xdr:txBody>
    </xdr:sp>
    <xdr:clientData/>
  </xdr:twoCellAnchor>
  <xdr:twoCellAnchor>
    <xdr:from>
      <xdr:col>1</xdr:col>
      <xdr:colOff>552450</xdr:colOff>
      <xdr:row>23</xdr:row>
      <xdr:rowOff>200025</xdr:rowOff>
    </xdr:from>
    <xdr:to>
      <xdr:col>1</xdr:col>
      <xdr:colOff>676275</xdr:colOff>
      <xdr:row>24</xdr:row>
      <xdr:rowOff>190500</xdr:rowOff>
    </xdr:to>
    <xdr:sp>
      <xdr:nvSpPr>
        <xdr:cNvPr id="5" name="WordArt 8"/>
        <xdr:cNvSpPr>
          <a:spLocks/>
        </xdr:cNvSpPr>
      </xdr:nvSpPr>
      <xdr:spPr>
        <a:xfrm>
          <a:off x="714375" y="4429125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2</a:t>
          </a:r>
        </a:p>
      </xdr:txBody>
    </xdr:sp>
    <xdr:clientData/>
  </xdr:twoCellAnchor>
  <xdr:twoCellAnchor>
    <xdr:from>
      <xdr:col>2</xdr:col>
      <xdr:colOff>771525</xdr:colOff>
      <xdr:row>37</xdr:row>
      <xdr:rowOff>76200</xdr:rowOff>
    </xdr:from>
    <xdr:to>
      <xdr:col>2</xdr:col>
      <xdr:colOff>904875</xdr:colOff>
      <xdr:row>38</xdr:row>
      <xdr:rowOff>142875</xdr:rowOff>
    </xdr:to>
    <xdr:sp>
      <xdr:nvSpPr>
        <xdr:cNvPr id="6" name="WordArt 10"/>
        <xdr:cNvSpPr>
          <a:spLocks/>
        </xdr:cNvSpPr>
      </xdr:nvSpPr>
      <xdr:spPr>
        <a:xfrm>
          <a:off x="2447925" y="6934200"/>
          <a:ext cx="1333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1</a:t>
          </a:r>
        </a:p>
      </xdr:txBody>
    </xdr:sp>
    <xdr:clientData/>
  </xdr:twoCellAnchor>
  <xdr:twoCellAnchor>
    <xdr:from>
      <xdr:col>1</xdr:col>
      <xdr:colOff>552450</xdr:colOff>
      <xdr:row>38</xdr:row>
      <xdr:rowOff>200025</xdr:rowOff>
    </xdr:from>
    <xdr:to>
      <xdr:col>1</xdr:col>
      <xdr:colOff>676275</xdr:colOff>
      <xdr:row>39</xdr:row>
      <xdr:rowOff>190500</xdr:rowOff>
    </xdr:to>
    <xdr:sp>
      <xdr:nvSpPr>
        <xdr:cNvPr id="7" name="WordArt 11"/>
        <xdr:cNvSpPr>
          <a:spLocks/>
        </xdr:cNvSpPr>
      </xdr:nvSpPr>
      <xdr:spPr>
        <a:xfrm>
          <a:off x="714375" y="7219950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2</a:t>
          </a:r>
        </a:p>
      </xdr:txBody>
    </xdr:sp>
    <xdr:clientData/>
  </xdr:twoCellAnchor>
  <xdr:twoCellAnchor>
    <xdr:from>
      <xdr:col>3</xdr:col>
      <xdr:colOff>657225</xdr:colOff>
      <xdr:row>38</xdr:row>
      <xdr:rowOff>171450</xdr:rowOff>
    </xdr:from>
    <xdr:to>
      <xdr:col>3</xdr:col>
      <xdr:colOff>781050</xdr:colOff>
      <xdr:row>39</xdr:row>
      <xdr:rowOff>161925</xdr:rowOff>
    </xdr:to>
    <xdr:sp>
      <xdr:nvSpPr>
        <xdr:cNvPr id="8" name="WordArt 12"/>
        <xdr:cNvSpPr>
          <a:spLocks/>
        </xdr:cNvSpPr>
      </xdr:nvSpPr>
      <xdr:spPr>
        <a:xfrm>
          <a:off x="4486275" y="7191375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3</a:t>
          </a:r>
        </a:p>
      </xdr:txBody>
    </xdr:sp>
    <xdr:clientData/>
  </xdr:twoCellAnchor>
  <xdr:twoCellAnchor>
    <xdr:from>
      <xdr:col>3</xdr:col>
      <xdr:colOff>704850</xdr:colOff>
      <xdr:row>23</xdr:row>
      <xdr:rowOff>190500</xdr:rowOff>
    </xdr:from>
    <xdr:to>
      <xdr:col>3</xdr:col>
      <xdr:colOff>828675</xdr:colOff>
      <xdr:row>24</xdr:row>
      <xdr:rowOff>180975</xdr:rowOff>
    </xdr:to>
    <xdr:sp>
      <xdr:nvSpPr>
        <xdr:cNvPr id="9" name="WordArt 8"/>
        <xdr:cNvSpPr>
          <a:spLocks/>
        </xdr:cNvSpPr>
      </xdr:nvSpPr>
      <xdr:spPr>
        <a:xfrm>
          <a:off x="4533900" y="4419600"/>
          <a:ext cx="1238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69FFFF"/>
                  </a:gs>
                  <a:gs pos="100000">
                    <a:srgbClr val="0000D4"/>
                  </a:gs>
                </a:gsLst>
                <a:path path="rect">
                  <a:fillToRect l="100000" b="10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Verdana"/>
              <a:cs typeface="Verdana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zoomScalePageLayoutView="0" workbookViewId="0" topLeftCell="A1">
      <pane xSplit="3" topLeftCell="E1" activePane="topRight" state="frozen"/>
      <selection pane="topLeft" activeCell="A1" sqref="A1"/>
      <selection pane="topRight" activeCell="E2" sqref="E2:AA2"/>
    </sheetView>
  </sheetViews>
  <sheetFormatPr defaultColWidth="11.421875" defaultRowHeight="12.75"/>
  <cols>
    <col min="1" max="1" width="4.8515625" style="88" customWidth="1"/>
    <col min="2" max="2" width="17.00390625" style="88" customWidth="1"/>
    <col min="3" max="3" width="2.28125" style="88" customWidth="1"/>
    <col min="4" max="4" width="9.28125" style="88" customWidth="1"/>
    <col min="5" max="28" width="6.57421875" style="88" customWidth="1"/>
    <col min="29" max="29" width="1.421875" style="88" customWidth="1"/>
    <col min="30" max="30" width="12.421875" style="88" customWidth="1"/>
    <col min="31" max="31" width="12.140625" style="88" customWidth="1"/>
    <col min="32" max="32" width="2.28125" style="88" customWidth="1"/>
    <col min="33" max="33" width="14.8515625" style="88" customWidth="1"/>
    <col min="34" max="34" width="15.421875" style="88" customWidth="1"/>
    <col min="35" max="35" width="11.421875" style="88" customWidth="1"/>
    <col min="36" max="36" width="17.8515625" style="88" customWidth="1"/>
    <col min="37" max="38" width="16.00390625" style="88" customWidth="1"/>
    <col min="39" max="16384" width="11.421875" style="88" customWidth="1"/>
  </cols>
  <sheetData>
    <row r="1" spans="1:39" ht="12.75">
      <c r="A1" s="81" t="s">
        <v>3</v>
      </c>
      <c r="B1" s="82" t="s">
        <v>4</v>
      </c>
      <c r="C1" s="82" t="s">
        <v>16</v>
      </c>
      <c r="D1" s="83" t="s">
        <v>5</v>
      </c>
      <c r="E1" s="85" t="s">
        <v>40</v>
      </c>
      <c r="F1" s="114" t="s">
        <v>81</v>
      </c>
      <c r="G1" s="114" t="s">
        <v>72</v>
      </c>
      <c r="H1" s="114" t="s">
        <v>82</v>
      </c>
      <c r="I1" s="114" t="s">
        <v>85</v>
      </c>
      <c r="J1" s="115" t="s">
        <v>41</v>
      </c>
      <c r="K1" s="115" t="s">
        <v>42</v>
      </c>
      <c r="L1" s="115" t="s">
        <v>49</v>
      </c>
      <c r="M1" s="115" t="s">
        <v>50</v>
      </c>
      <c r="N1" s="115" t="s">
        <v>51</v>
      </c>
      <c r="O1" s="115" t="s">
        <v>52</v>
      </c>
      <c r="P1" s="115" t="s">
        <v>53</v>
      </c>
      <c r="Q1" s="115" t="s">
        <v>54</v>
      </c>
      <c r="R1" s="115" t="s">
        <v>55</v>
      </c>
      <c r="S1" s="115" t="s">
        <v>93</v>
      </c>
      <c r="T1" s="115" t="s">
        <v>94</v>
      </c>
      <c r="U1" s="115" t="s">
        <v>83</v>
      </c>
      <c r="V1" s="115" t="s">
        <v>86</v>
      </c>
      <c r="W1" s="115" t="s">
        <v>95</v>
      </c>
      <c r="X1" s="115" t="s">
        <v>96</v>
      </c>
      <c r="Y1" s="115" t="s">
        <v>86</v>
      </c>
      <c r="Z1" s="115" t="s">
        <v>97</v>
      </c>
      <c r="AA1" s="115" t="s">
        <v>10</v>
      </c>
      <c r="AB1" s="115" t="s">
        <v>87</v>
      </c>
      <c r="AC1" s="86"/>
      <c r="AD1" s="83" t="s">
        <v>11</v>
      </c>
      <c r="AE1" s="87" t="s">
        <v>12</v>
      </c>
      <c r="AG1" s="89" t="s">
        <v>18</v>
      </c>
      <c r="AH1" s="89" t="s">
        <v>19</v>
      </c>
      <c r="AI1" s="89" t="s">
        <v>20</v>
      </c>
      <c r="AJ1" s="89" t="s">
        <v>22</v>
      </c>
      <c r="AK1" s="89" t="s">
        <v>22</v>
      </c>
      <c r="AL1" s="89" t="s">
        <v>22</v>
      </c>
      <c r="AM1" s="90"/>
    </row>
    <row r="2" spans="1:39" ht="12.75">
      <c r="A2" s="91"/>
      <c r="B2" s="92"/>
      <c r="C2" s="92"/>
      <c r="D2" s="93"/>
      <c r="E2" s="89">
        <v>4</v>
      </c>
      <c r="F2" s="89">
        <v>4</v>
      </c>
      <c r="G2" s="89">
        <v>4</v>
      </c>
      <c r="H2" s="89">
        <v>4</v>
      </c>
      <c r="I2" s="89">
        <v>4</v>
      </c>
      <c r="J2" s="89">
        <v>4</v>
      </c>
      <c r="K2" s="89">
        <v>4</v>
      </c>
      <c r="L2" s="89">
        <v>4</v>
      </c>
      <c r="M2" s="89">
        <v>4</v>
      </c>
      <c r="N2" s="89">
        <v>4</v>
      </c>
      <c r="O2" s="89">
        <v>4</v>
      </c>
      <c r="P2" s="89">
        <v>4</v>
      </c>
      <c r="Q2" s="89">
        <v>4</v>
      </c>
      <c r="R2" s="89">
        <v>4</v>
      </c>
      <c r="S2" s="89">
        <v>4</v>
      </c>
      <c r="T2" s="89">
        <v>4</v>
      </c>
      <c r="U2" s="89">
        <v>4</v>
      </c>
      <c r="V2" s="89">
        <v>4</v>
      </c>
      <c r="W2" s="89">
        <v>6</v>
      </c>
      <c r="X2" s="89">
        <v>6</v>
      </c>
      <c r="Y2" s="89">
        <v>4</v>
      </c>
      <c r="Z2" s="89">
        <v>4</v>
      </c>
      <c r="AA2" s="89">
        <v>6</v>
      </c>
      <c r="AB2" s="89"/>
      <c r="AC2" s="93"/>
      <c r="AD2" s="94">
        <f>SUM(AD3:AD22)</f>
        <v>14142</v>
      </c>
      <c r="AE2" s="95">
        <f>SUM(E2:AB2)</f>
        <v>98</v>
      </c>
      <c r="AG2" s="96">
        <f>SUM(AG3:AG22)</f>
        <v>7643</v>
      </c>
      <c r="AH2" s="96">
        <f>SUM(I2:Q2)</f>
        <v>36</v>
      </c>
      <c r="AI2" s="97"/>
      <c r="AJ2" s="88" t="s">
        <v>32</v>
      </c>
      <c r="AK2" s="88" t="s">
        <v>33</v>
      </c>
      <c r="AL2" s="88" t="s">
        <v>70</v>
      </c>
      <c r="AM2" s="96"/>
    </row>
    <row r="3" spans="1:39" ht="12.75">
      <c r="A3" s="98">
        <v>1</v>
      </c>
      <c r="B3" s="99" t="s">
        <v>79</v>
      </c>
      <c r="C3" s="100" t="s">
        <v>14</v>
      </c>
      <c r="D3" s="101">
        <f aca="true" t="shared" si="0" ref="D3:D16">AD3/AE3</f>
        <v>11.590909090909092</v>
      </c>
      <c r="E3" s="102"/>
      <c r="F3" s="102">
        <v>44</v>
      </c>
      <c r="G3" s="102">
        <v>37</v>
      </c>
      <c r="H3" s="102">
        <v>48</v>
      </c>
      <c r="I3" s="102">
        <v>37</v>
      </c>
      <c r="J3" s="102">
        <v>45</v>
      </c>
      <c r="K3" s="102">
        <v>43</v>
      </c>
      <c r="L3" s="102">
        <v>54</v>
      </c>
      <c r="M3" s="102">
        <v>42</v>
      </c>
      <c r="N3" s="102">
        <v>56</v>
      </c>
      <c r="O3" s="102">
        <v>57</v>
      </c>
      <c r="P3" s="102">
        <v>46</v>
      </c>
      <c r="Q3" s="102">
        <v>50</v>
      </c>
      <c r="R3" s="102">
        <v>48</v>
      </c>
      <c r="S3" s="102">
        <v>42</v>
      </c>
      <c r="T3" s="102">
        <v>44</v>
      </c>
      <c r="U3" s="102">
        <v>32</v>
      </c>
      <c r="V3" s="102">
        <v>50</v>
      </c>
      <c r="W3" s="102">
        <v>73</v>
      </c>
      <c r="X3" s="102">
        <v>76</v>
      </c>
      <c r="Y3" s="102">
        <v>48</v>
      </c>
      <c r="Z3" s="102">
        <v>48</v>
      </c>
      <c r="AA3" s="102"/>
      <c r="AB3" s="102"/>
      <c r="AC3" s="93"/>
      <c r="AD3" s="103">
        <f>SUM(E3:AB3)</f>
        <v>1020</v>
      </c>
      <c r="AE3" s="104">
        <f aca="true" t="shared" si="1" ref="AE3:AE22">SUMIF(E3:AB3,"&gt;0",E$2:AB$2)</f>
        <v>88</v>
      </c>
      <c r="AG3" s="105">
        <f>SUM(J3:T3)</f>
        <v>527</v>
      </c>
      <c r="AH3" s="106">
        <f>SUMIF(J3:T3,"&gt;0",$J$2:$T$2)</f>
        <v>44</v>
      </c>
      <c r="AI3" s="97">
        <f aca="true" t="shared" si="2" ref="AI3:AI22">AG3/AH3</f>
        <v>11.977272727272727</v>
      </c>
      <c r="AJ3" s="107">
        <f>MAX(E3:V3,Y3:Z3)</f>
        <v>57</v>
      </c>
      <c r="AK3" s="107">
        <f>MAX(W3:X3,AA3:AB3)</f>
        <v>76</v>
      </c>
      <c r="AL3" s="107">
        <f>U3</f>
        <v>32</v>
      </c>
      <c r="AM3" s="96"/>
    </row>
    <row r="4" spans="1:39" ht="12.75">
      <c r="A4" s="108">
        <v>2</v>
      </c>
      <c r="B4" s="109" t="s">
        <v>78</v>
      </c>
      <c r="C4" s="100" t="s">
        <v>13</v>
      </c>
      <c r="D4" s="101">
        <f t="shared" si="0"/>
        <v>9.944444444444445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>
        <v>32</v>
      </c>
      <c r="Q4" s="102"/>
      <c r="R4" s="102">
        <v>36</v>
      </c>
      <c r="S4" s="102">
        <v>43</v>
      </c>
      <c r="T4" s="102"/>
      <c r="U4" s="102"/>
      <c r="V4" s="102"/>
      <c r="W4" s="102"/>
      <c r="X4" s="102">
        <v>68</v>
      </c>
      <c r="Y4" s="102"/>
      <c r="Z4" s="102"/>
      <c r="AA4" s="102"/>
      <c r="AB4" s="102"/>
      <c r="AC4" s="93"/>
      <c r="AD4" s="103">
        <f aca="true" t="shared" si="3" ref="AD4:AD22">SUM(E4:AB4)</f>
        <v>179</v>
      </c>
      <c r="AE4" s="104">
        <f t="shared" si="1"/>
        <v>18</v>
      </c>
      <c r="AG4" s="105">
        <f aca="true" t="shared" si="4" ref="AG4:AG22">SUM(J4:T4)</f>
        <v>111</v>
      </c>
      <c r="AH4" s="106">
        <f aca="true" t="shared" si="5" ref="AH4:AH22">SUMIF(J4:T4,"&gt;0",$J$2:$T$2)</f>
        <v>12</v>
      </c>
      <c r="AI4" s="97">
        <f>AG4/AH4</f>
        <v>9.25</v>
      </c>
      <c r="AJ4" s="107">
        <f aca="true" t="shared" si="6" ref="AJ4:AJ22">MAX(E4:V4,Y4:Z4)</f>
        <v>43</v>
      </c>
      <c r="AK4" s="107">
        <f aca="true" t="shared" si="7" ref="AK4:AK22">MAX(W4:X4,AA4:AB4)</f>
        <v>68</v>
      </c>
      <c r="AL4" s="107">
        <f aca="true" t="shared" si="8" ref="AL4:AL22">U4</f>
        <v>0</v>
      </c>
      <c r="AM4" s="96"/>
    </row>
    <row r="5" spans="1:39" ht="12.75">
      <c r="A5" s="98">
        <v>3</v>
      </c>
      <c r="B5" s="121" t="s">
        <v>92</v>
      </c>
      <c r="C5" s="11" t="s">
        <v>13</v>
      </c>
      <c r="D5" s="101">
        <f t="shared" si="0"/>
        <v>8.765625</v>
      </c>
      <c r="E5" s="102">
        <v>17</v>
      </c>
      <c r="F5" s="102">
        <v>12</v>
      </c>
      <c r="G5" s="102">
        <v>48</v>
      </c>
      <c r="H5" s="102">
        <v>37</v>
      </c>
      <c r="I5" s="102">
        <v>24</v>
      </c>
      <c r="J5" s="102">
        <v>22</v>
      </c>
      <c r="K5" s="102">
        <v>44</v>
      </c>
      <c r="L5" s="102">
        <v>41</v>
      </c>
      <c r="M5" s="102">
        <v>41</v>
      </c>
      <c r="N5" s="102">
        <v>43</v>
      </c>
      <c r="O5" s="102">
        <v>15</v>
      </c>
      <c r="P5" s="102">
        <v>18</v>
      </c>
      <c r="Q5" s="102">
        <v>48</v>
      </c>
      <c r="R5" s="102">
        <v>36</v>
      </c>
      <c r="S5" s="102">
        <v>44</v>
      </c>
      <c r="T5" s="102">
        <v>71</v>
      </c>
      <c r="U5" s="102"/>
      <c r="V5" s="102"/>
      <c r="W5" s="102"/>
      <c r="X5" s="102"/>
      <c r="Y5" s="102"/>
      <c r="Z5" s="102"/>
      <c r="AA5" s="102"/>
      <c r="AB5" s="102"/>
      <c r="AC5" s="93"/>
      <c r="AD5" s="103">
        <f t="shared" si="3"/>
        <v>561</v>
      </c>
      <c r="AE5" s="104">
        <f t="shared" si="1"/>
        <v>64</v>
      </c>
      <c r="AG5" s="105">
        <f t="shared" si="4"/>
        <v>423</v>
      </c>
      <c r="AH5" s="106">
        <f t="shared" si="5"/>
        <v>44</v>
      </c>
      <c r="AI5" s="97">
        <f>AG5/AH5</f>
        <v>9.613636363636363</v>
      </c>
      <c r="AJ5" s="107">
        <f t="shared" si="6"/>
        <v>71</v>
      </c>
      <c r="AK5" s="107">
        <f t="shared" si="7"/>
        <v>0</v>
      </c>
      <c r="AL5" s="107">
        <f>U5</f>
        <v>0</v>
      </c>
      <c r="AM5" s="96"/>
    </row>
    <row r="6" spans="1:39" ht="12.75">
      <c r="A6" s="108">
        <v>4</v>
      </c>
      <c r="B6" s="99" t="s">
        <v>43</v>
      </c>
      <c r="C6" s="11" t="s">
        <v>15</v>
      </c>
      <c r="D6" s="101">
        <f t="shared" si="0"/>
        <v>11.303571428571429</v>
      </c>
      <c r="E6" s="102"/>
      <c r="F6" s="102"/>
      <c r="G6" s="102"/>
      <c r="H6" s="102"/>
      <c r="I6" s="102"/>
      <c r="J6" s="102"/>
      <c r="K6" s="102"/>
      <c r="L6" s="102">
        <v>46</v>
      </c>
      <c r="M6" s="102">
        <v>51</v>
      </c>
      <c r="N6" s="102">
        <v>39</v>
      </c>
      <c r="O6" s="102">
        <v>53</v>
      </c>
      <c r="P6" s="102"/>
      <c r="Q6" s="102"/>
      <c r="R6" s="102">
        <v>33</v>
      </c>
      <c r="S6" s="102">
        <v>40</v>
      </c>
      <c r="T6" s="102">
        <v>40</v>
      </c>
      <c r="U6" s="102">
        <v>43</v>
      </c>
      <c r="V6" s="102">
        <v>40</v>
      </c>
      <c r="W6" s="102">
        <v>77</v>
      </c>
      <c r="X6" s="102">
        <v>86</v>
      </c>
      <c r="Y6" s="102">
        <v>39</v>
      </c>
      <c r="Z6" s="102">
        <v>46</v>
      </c>
      <c r="AA6" s="102"/>
      <c r="AB6" s="102"/>
      <c r="AC6" s="93"/>
      <c r="AD6" s="103">
        <f t="shared" si="3"/>
        <v>633</v>
      </c>
      <c r="AE6" s="104">
        <f t="shared" si="1"/>
        <v>56</v>
      </c>
      <c r="AG6" s="105">
        <f t="shared" si="4"/>
        <v>302</v>
      </c>
      <c r="AH6" s="106">
        <f t="shared" si="5"/>
        <v>28</v>
      </c>
      <c r="AI6" s="97">
        <f t="shared" si="2"/>
        <v>10.785714285714286</v>
      </c>
      <c r="AJ6" s="107">
        <f t="shared" si="6"/>
        <v>53</v>
      </c>
      <c r="AK6" s="107">
        <f t="shared" si="7"/>
        <v>86</v>
      </c>
      <c r="AL6" s="107">
        <f t="shared" si="8"/>
        <v>43</v>
      </c>
      <c r="AM6" s="96"/>
    </row>
    <row r="7" spans="1:39" ht="12.75">
      <c r="A7" s="98">
        <v>5</v>
      </c>
      <c r="B7" s="110" t="s">
        <v>2</v>
      </c>
      <c r="C7" s="100" t="s">
        <v>15</v>
      </c>
      <c r="D7" s="101">
        <f t="shared" si="0"/>
        <v>11.597222222222221</v>
      </c>
      <c r="E7" s="102"/>
      <c r="F7" s="102">
        <v>42</v>
      </c>
      <c r="G7" s="102">
        <v>42</v>
      </c>
      <c r="H7" s="102">
        <v>58</v>
      </c>
      <c r="I7" s="102"/>
      <c r="J7" s="102">
        <v>34</v>
      </c>
      <c r="K7" s="102">
        <v>41</v>
      </c>
      <c r="L7" s="102">
        <v>41</v>
      </c>
      <c r="M7" s="102">
        <v>53</v>
      </c>
      <c r="N7" s="102">
        <v>52</v>
      </c>
      <c r="O7" s="102">
        <v>38</v>
      </c>
      <c r="P7" s="102">
        <v>63</v>
      </c>
      <c r="Q7" s="102"/>
      <c r="R7" s="102">
        <v>60</v>
      </c>
      <c r="S7" s="102"/>
      <c r="T7" s="102"/>
      <c r="U7" s="102">
        <v>55</v>
      </c>
      <c r="V7" s="102">
        <v>41</v>
      </c>
      <c r="W7" s="102">
        <v>61</v>
      </c>
      <c r="X7" s="102">
        <v>71</v>
      </c>
      <c r="Y7" s="102">
        <v>40</v>
      </c>
      <c r="Z7" s="102">
        <v>43</v>
      </c>
      <c r="AA7" s="102"/>
      <c r="AB7" s="102"/>
      <c r="AC7" s="93"/>
      <c r="AD7" s="103">
        <f t="shared" si="3"/>
        <v>835</v>
      </c>
      <c r="AE7" s="104">
        <f t="shared" si="1"/>
        <v>72</v>
      </c>
      <c r="AG7" s="105">
        <f t="shared" si="4"/>
        <v>382</v>
      </c>
      <c r="AH7" s="106">
        <f t="shared" si="5"/>
        <v>32</v>
      </c>
      <c r="AI7" s="97">
        <f t="shared" si="2"/>
        <v>11.9375</v>
      </c>
      <c r="AJ7" s="107">
        <f t="shared" si="6"/>
        <v>63</v>
      </c>
      <c r="AK7" s="107">
        <f t="shared" si="7"/>
        <v>71</v>
      </c>
      <c r="AL7" s="107">
        <f t="shared" si="8"/>
        <v>55</v>
      </c>
      <c r="AM7" s="96"/>
    </row>
    <row r="8" spans="1:39" ht="12.75">
      <c r="A8" s="108">
        <v>6</v>
      </c>
      <c r="B8" s="99" t="s">
        <v>56</v>
      </c>
      <c r="C8" s="11" t="s">
        <v>14</v>
      </c>
      <c r="D8" s="101">
        <f t="shared" si="0"/>
        <v>14.666666666666666</v>
      </c>
      <c r="E8" s="102"/>
      <c r="F8" s="102"/>
      <c r="G8" s="102"/>
      <c r="H8" s="102"/>
      <c r="I8" s="102">
        <v>68</v>
      </c>
      <c r="J8" s="102">
        <v>63</v>
      </c>
      <c r="K8" s="102">
        <v>45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93"/>
      <c r="AD8" s="103">
        <f t="shared" si="3"/>
        <v>176</v>
      </c>
      <c r="AE8" s="104">
        <f t="shared" si="1"/>
        <v>12</v>
      </c>
      <c r="AG8" s="105">
        <f t="shared" si="4"/>
        <v>108</v>
      </c>
      <c r="AH8" s="106">
        <f t="shared" si="5"/>
        <v>8</v>
      </c>
      <c r="AI8" s="97">
        <f t="shared" si="2"/>
        <v>13.5</v>
      </c>
      <c r="AJ8" s="107">
        <f t="shared" si="6"/>
        <v>68</v>
      </c>
      <c r="AK8" s="107">
        <f t="shared" si="7"/>
        <v>0</v>
      </c>
      <c r="AL8" s="107">
        <f t="shared" si="8"/>
        <v>0</v>
      </c>
      <c r="AM8" s="96"/>
    </row>
    <row r="9" spans="1:39" ht="12.75">
      <c r="A9" s="98">
        <v>7</v>
      </c>
      <c r="B9" s="116" t="s">
        <v>88</v>
      </c>
      <c r="C9" s="11" t="s">
        <v>13</v>
      </c>
      <c r="D9" s="101">
        <f t="shared" si="0"/>
        <v>9.5</v>
      </c>
      <c r="E9" s="102"/>
      <c r="F9" s="102"/>
      <c r="G9" s="102"/>
      <c r="H9" s="102"/>
      <c r="I9" s="102"/>
      <c r="J9" s="102"/>
      <c r="K9" s="102"/>
      <c r="L9" s="102"/>
      <c r="M9" s="102">
        <v>36</v>
      </c>
      <c r="N9" s="102"/>
      <c r="O9" s="102"/>
      <c r="P9" s="102"/>
      <c r="Q9" s="102"/>
      <c r="R9" s="102">
        <v>41</v>
      </c>
      <c r="S9" s="102">
        <v>37</v>
      </c>
      <c r="T9" s="102"/>
      <c r="U9" s="102"/>
      <c r="V9" s="102"/>
      <c r="W9" s="102"/>
      <c r="X9" s="102"/>
      <c r="Y9" s="102"/>
      <c r="Z9" s="102"/>
      <c r="AA9" s="102"/>
      <c r="AB9" s="102"/>
      <c r="AC9" s="93"/>
      <c r="AD9" s="103">
        <f t="shared" si="3"/>
        <v>114</v>
      </c>
      <c r="AE9" s="104">
        <f t="shared" si="1"/>
        <v>12</v>
      </c>
      <c r="AG9" s="105">
        <f t="shared" si="4"/>
        <v>114</v>
      </c>
      <c r="AH9" s="106">
        <f t="shared" si="5"/>
        <v>12</v>
      </c>
      <c r="AI9" s="97">
        <f t="shared" si="2"/>
        <v>9.5</v>
      </c>
      <c r="AJ9" s="107">
        <f t="shared" si="6"/>
        <v>41</v>
      </c>
      <c r="AK9" s="107">
        <f t="shared" si="7"/>
        <v>0</v>
      </c>
      <c r="AL9" s="107">
        <f>U9</f>
        <v>0</v>
      </c>
      <c r="AM9" s="96"/>
    </row>
    <row r="10" spans="1:39" ht="12.75">
      <c r="A10" s="108">
        <v>8</v>
      </c>
      <c r="B10" s="99" t="s">
        <v>8</v>
      </c>
      <c r="C10" s="100" t="s">
        <v>14</v>
      </c>
      <c r="D10" s="101">
        <f t="shared" si="0"/>
        <v>15.476190476190476</v>
      </c>
      <c r="E10" s="102">
        <v>54</v>
      </c>
      <c r="F10" s="102"/>
      <c r="G10" s="102">
        <v>60</v>
      </c>
      <c r="H10" s="102"/>
      <c r="I10" s="102">
        <v>64</v>
      </c>
      <c r="J10" s="102">
        <v>64</v>
      </c>
      <c r="K10" s="102">
        <v>48</v>
      </c>
      <c r="L10" s="102">
        <v>64</v>
      </c>
      <c r="M10" s="102">
        <v>55</v>
      </c>
      <c r="N10" s="102">
        <v>69</v>
      </c>
      <c r="O10" s="102">
        <v>69</v>
      </c>
      <c r="P10" s="102">
        <v>67</v>
      </c>
      <c r="Q10" s="102">
        <v>66</v>
      </c>
      <c r="R10" s="102">
        <v>62</v>
      </c>
      <c r="S10" s="102">
        <v>65</v>
      </c>
      <c r="T10" s="102">
        <v>76</v>
      </c>
      <c r="U10" s="102">
        <v>58</v>
      </c>
      <c r="V10" s="102">
        <v>56</v>
      </c>
      <c r="W10" s="102">
        <v>85</v>
      </c>
      <c r="X10" s="102">
        <v>99</v>
      </c>
      <c r="Y10" s="102">
        <v>62</v>
      </c>
      <c r="Z10" s="102">
        <v>57</v>
      </c>
      <c r="AA10" s="102"/>
      <c r="AB10" s="102"/>
      <c r="AC10" s="93"/>
      <c r="AD10" s="103">
        <f t="shared" si="3"/>
        <v>1300</v>
      </c>
      <c r="AE10" s="104">
        <f t="shared" si="1"/>
        <v>84</v>
      </c>
      <c r="AG10" s="105">
        <f t="shared" si="4"/>
        <v>705</v>
      </c>
      <c r="AH10" s="106">
        <f t="shared" si="5"/>
        <v>44</v>
      </c>
      <c r="AI10" s="97">
        <f t="shared" si="2"/>
        <v>16.022727272727273</v>
      </c>
      <c r="AJ10" s="107">
        <f t="shared" si="6"/>
        <v>76</v>
      </c>
      <c r="AK10" s="107">
        <f t="shared" si="7"/>
        <v>99</v>
      </c>
      <c r="AL10" s="107">
        <f t="shared" si="8"/>
        <v>58</v>
      </c>
      <c r="AM10" s="96"/>
    </row>
    <row r="11" spans="1:39" ht="12.75">
      <c r="A11" s="98">
        <v>9</v>
      </c>
      <c r="B11" s="110" t="s">
        <v>7</v>
      </c>
      <c r="C11" s="100" t="s">
        <v>14</v>
      </c>
      <c r="D11" s="101">
        <f t="shared" si="0"/>
        <v>12.30952380952381</v>
      </c>
      <c r="E11" s="102">
        <v>45</v>
      </c>
      <c r="F11" s="102">
        <v>48</v>
      </c>
      <c r="G11" s="102"/>
      <c r="H11" s="102"/>
      <c r="I11" s="102">
        <v>52</v>
      </c>
      <c r="J11" s="102">
        <v>40</v>
      </c>
      <c r="K11" s="102">
        <v>42</v>
      </c>
      <c r="L11" s="102">
        <v>50</v>
      </c>
      <c r="M11" s="102">
        <v>56</v>
      </c>
      <c r="N11" s="102">
        <v>46</v>
      </c>
      <c r="O11" s="102">
        <v>54</v>
      </c>
      <c r="P11" s="102">
        <v>63</v>
      </c>
      <c r="Q11" s="102">
        <v>52</v>
      </c>
      <c r="R11" s="102">
        <v>52</v>
      </c>
      <c r="S11" s="102">
        <v>53</v>
      </c>
      <c r="T11" s="102">
        <v>56</v>
      </c>
      <c r="U11" s="102">
        <v>51</v>
      </c>
      <c r="V11" s="102">
        <v>49</v>
      </c>
      <c r="W11" s="102">
        <v>64</v>
      </c>
      <c r="X11" s="102">
        <v>69</v>
      </c>
      <c r="Y11" s="102">
        <v>50</v>
      </c>
      <c r="Z11" s="102">
        <v>42</v>
      </c>
      <c r="AA11" s="102"/>
      <c r="AB11" s="102"/>
      <c r="AC11" s="93"/>
      <c r="AD11" s="103">
        <f t="shared" si="3"/>
        <v>1034</v>
      </c>
      <c r="AE11" s="104">
        <f t="shared" si="1"/>
        <v>84</v>
      </c>
      <c r="AG11" s="105">
        <f t="shared" si="4"/>
        <v>564</v>
      </c>
      <c r="AH11" s="106">
        <f t="shared" si="5"/>
        <v>44</v>
      </c>
      <c r="AI11" s="97">
        <f t="shared" si="2"/>
        <v>12.818181818181818</v>
      </c>
      <c r="AJ11" s="107">
        <f t="shared" si="6"/>
        <v>63</v>
      </c>
      <c r="AK11" s="107">
        <f t="shared" si="7"/>
        <v>69</v>
      </c>
      <c r="AL11" s="107">
        <f t="shared" si="8"/>
        <v>51</v>
      </c>
      <c r="AM11" s="96"/>
    </row>
    <row r="12" spans="1:39" ht="12.75">
      <c r="A12" s="108">
        <v>10</v>
      </c>
      <c r="B12" s="110" t="s">
        <v>6</v>
      </c>
      <c r="C12" s="100" t="s">
        <v>14</v>
      </c>
      <c r="D12" s="101">
        <f t="shared" si="0"/>
        <v>13.105263157894736</v>
      </c>
      <c r="E12" s="102">
        <v>52</v>
      </c>
      <c r="F12" s="102">
        <v>31</v>
      </c>
      <c r="G12" s="102">
        <v>47</v>
      </c>
      <c r="H12" s="102">
        <v>65</v>
      </c>
      <c r="I12" s="102"/>
      <c r="J12" s="102"/>
      <c r="K12" s="102">
        <v>39</v>
      </c>
      <c r="L12" s="102">
        <v>55</v>
      </c>
      <c r="M12" s="102">
        <v>56</v>
      </c>
      <c r="N12" s="102">
        <v>55</v>
      </c>
      <c r="O12" s="102">
        <v>64</v>
      </c>
      <c r="P12" s="102">
        <v>58</v>
      </c>
      <c r="Q12" s="102">
        <v>55</v>
      </c>
      <c r="R12" s="102">
        <v>49</v>
      </c>
      <c r="S12" s="102"/>
      <c r="T12" s="102">
        <v>49</v>
      </c>
      <c r="U12" s="102">
        <v>48</v>
      </c>
      <c r="V12" s="102">
        <v>57</v>
      </c>
      <c r="W12" s="102">
        <v>69</v>
      </c>
      <c r="X12" s="102">
        <v>94</v>
      </c>
      <c r="Y12" s="102"/>
      <c r="Z12" s="102">
        <v>53</v>
      </c>
      <c r="AA12" s="102"/>
      <c r="AB12" s="102"/>
      <c r="AD12" s="103">
        <f t="shared" si="3"/>
        <v>996</v>
      </c>
      <c r="AE12" s="104">
        <f t="shared" si="1"/>
        <v>76</v>
      </c>
      <c r="AG12" s="105">
        <f t="shared" si="4"/>
        <v>480</v>
      </c>
      <c r="AH12" s="106">
        <f t="shared" si="5"/>
        <v>36</v>
      </c>
      <c r="AI12" s="97">
        <f t="shared" si="2"/>
        <v>13.333333333333334</v>
      </c>
      <c r="AJ12" s="107">
        <f t="shared" si="6"/>
        <v>65</v>
      </c>
      <c r="AK12" s="107">
        <f t="shared" si="7"/>
        <v>94</v>
      </c>
      <c r="AL12" s="107">
        <f t="shared" si="8"/>
        <v>48</v>
      </c>
      <c r="AM12" s="96"/>
    </row>
    <row r="13" spans="1:39" ht="12.75">
      <c r="A13" s="98">
        <v>11</v>
      </c>
      <c r="B13" s="99" t="s">
        <v>44</v>
      </c>
      <c r="C13" s="92" t="s">
        <v>15</v>
      </c>
      <c r="D13" s="101">
        <f t="shared" si="0"/>
        <v>8.678571428571429</v>
      </c>
      <c r="E13" s="102">
        <v>18</v>
      </c>
      <c r="F13" s="102">
        <v>18</v>
      </c>
      <c r="G13" s="102">
        <v>35</v>
      </c>
      <c r="H13" s="102"/>
      <c r="I13" s="102">
        <v>23</v>
      </c>
      <c r="J13" s="102">
        <v>34</v>
      </c>
      <c r="K13" s="102">
        <v>31</v>
      </c>
      <c r="L13" s="102">
        <v>19</v>
      </c>
      <c r="M13" s="102">
        <v>29</v>
      </c>
      <c r="N13" s="102">
        <v>40</v>
      </c>
      <c r="O13" s="102">
        <v>48</v>
      </c>
      <c r="P13" s="102">
        <v>61</v>
      </c>
      <c r="Q13" s="102">
        <v>48</v>
      </c>
      <c r="R13" s="102">
        <v>53</v>
      </c>
      <c r="S13" s="102">
        <v>38</v>
      </c>
      <c r="T13" s="102">
        <v>47</v>
      </c>
      <c r="U13" s="102">
        <v>40</v>
      </c>
      <c r="V13" s="102">
        <v>34</v>
      </c>
      <c r="W13" s="102">
        <v>26</v>
      </c>
      <c r="X13" s="102">
        <v>55</v>
      </c>
      <c r="Y13" s="102"/>
      <c r="Z13" s="102">
        <v>32</v>
      </c>
      <c r="AA13" s="102"/>
      <c r="AB13" s="102"/>
      <c r="AD13" s="103">
        <f t="shared" si="3"/>
        <v>729</v>
      </c>
      <c r="AE13" s="104">
        <f t="shared" si="1"/>
        <v>84</v>
      </c>
      <c r="AG13" s="105">
        <f t="shared" si="4"/>
        <v>448</v>
      </c>
      <c r="AH13" s="106">
        <f t="shared" si="5"/>
        <v>44</v>
      </c>
      <c r="AI13" s="97">
        <f>AG13/AH13</f>
        <v>10.181818181818182</v>
      </c>
      <c r="AJ13" s="107">
        <f t="shared" si="6"/>
        <v>61</v>
      </c>
      <c r="AK13" s="107">
        <f t="shared" si="7"/>
        <v>55</v>
      </c>
      <c r="AL13" s="107">
        <f t="shared" si="8"/>
        <v>40</v>
      </c>
      <c r="AM13" s="96"/>
    </row>
    <row r="14" spans="1:39" ht="12.75">
      <c r="A14" s="108">
        <v>12</v>
      </c>
      <c r="B14" s="99" t="s">
        <v>45</v>
      </c>
      <c r="C14" s="100" t="s">
        <v>15</v>
      </c>
      <c r="D14" s="101">
        <f t="shared" si="0"/>
        <v>11.105263157894736</v>
      </c>
      <c r="E14" s="102"/>
      <c r="F14" s="102"/>
      <c r="G14" s="102"/>
      <c r="H14" s="102"/>
      <c r="I14" s="102">
        <v>31</v>
      </c>
      <c r="J14" s="102">
        <v>49</v>
      </c>
      <c r="K14" s="102">
        <v>55</v>
      </c>
      <c r="L14" s="102">
        <v>57</v>
      </c>
      <c r="M14" s="102">
        <v>59</v>
      </c>
      <c r="N14" s="102">
        <v>49</v>
      </c>
      <c r="O14" s="102">
        <v>39</v>
      </c>
      <c r="P14" s="102">
        <v>61</v>
      </c>
      <c r="Q14" s="102">
        <v>37</v>
      </c>
      <c r="R14" s="102">
        <v>46</v>
      </c>
      <c r="S14" s="102">
        <v>32</v>
      </c>
      <c r="T14" s="102">
        <v>50</v>
      </c>
      <c r="U14" s="102">
        <v>22</v>
      </c>
      <c r="V14" s="102">
        <v>34</v>
      </c>
      <c r="W14" s="102">
        <v>76</v>
      </c>
      <c r="X14" s="102">
        <v>57</v>
      </c>
      <c r="Y14" s="102">
        <v>48</v>
      </c>
      <c r="Z14" s="102">
        <v>42</v>
      </c>
      <c r="AA14" s="102"/>
      <c r="AB14" s="102"/>
      <c r="AD14" s="103">
        <f t="shared" si="3"/>
        <v>844</v>
      </c>
      <c r="AE14" s="104">
        <f t="shared" si="1"/>
        <v>76</v>
      </c>
      <c r="AG14" s="105">
        <f t="shared" si="4"/>
        <v>534</v>
      </c>
      <c r="AH14" s="106">
        <f t="shared" si="5"/>
        <v>44</v>
      </c>
      <c r="AI14" s="97">
        <f t="shared" si="2"/>
        <v>12.136363636363637</v>
      </c>
      <c r="AJ14" s="107">
        <f t="shared" si="6"/>
        <v>61</v>
      </c>
      <c r="AK14" s="107">
        <f t="shared" si="7"/>
        <v>76</v>
      </c>
      <c r="AL14" s="107">
        <f t="shared" si="8"/>
        <v>22</v>
      </c>
      <c r="AM14" s="96"/>
    </row>
    <row r="15" spans="1:39" ht="12.75">
      <c r="A15" s="98">
        <v>13</v>
      </c>
      <c r="B15" s="109" t="s">
        <v>77</v>
      </c>
      <c r="C15" s="11" t="s">
        <v>15</v>
      </c>
      <c r="D15" s="101">
        <f t="shared" si="0"/>
        <v>13.693181818181818</v>
      </c>
      <c r="E15" s="102">
        <v>49</v>
      </c>
      <c r="F15" s="102">
        <v>47</v>
      </c>
      <c r="G15" s="102">
        <v>60</v>
      </c>
      <c r="H15" s="102">
        <v>60</v>
      </c>
      <c r="I15" s="102">
        <v>57</v>
      </c>
      <c r="J15" s="102">
        <v>55</v>
      </c>
      <c r="K15" s="102">
        <v>55</v>
      </c>
      <c r="L15" s="102">
        <v>65</v>
      </c>
      <c r="M15" s="102">
        <v>49</v>
      </c>
      <c r="N15" s="102">
        <v>38</v>
      </c>
      <c r="O15" s="102">
        <v>48</v>
      </c>
      <c r="P15" s="102">
        <v>72</v>
      </c>
      <c r="Q15" s="102">
        <v>57</v>
      </c>
      <c r="R15" s="102">
        <v>55</v>
      </c>
      <c r="S15" s="102">
        <v>52</v>
      </c>
      <c r="T15" s="102">
        <v>40</v>
      </c>
      <c r="U15" s="102">
        <v>58</v>
      </c>
      <c r="V15" s="102">
        <v>48</v>
      </c>
      <c r="W15" s="102">
        <v>90</v>
      </c>
      <c r="X15" s="102">
        <v>100</v>
      </c>
      <c r="Y15" s="102">
        <v>50</v>
      </c>
      <c r="Z15" s="102"/>
      <c r="AA15" s="102"/>
      <c r="AB15" s="102"/>
      <c r="AD15" s="103">
        <f t="shared" si="3"/>
        <v>1205</v>
      </c>
      <c r="AE15" s="104">
        <f t="shared" si="1"/>
        <v>88</v>
      </c>
      <c r="AG15" s="105">
        <f t="shared" si="4"/>
        <v>586</v>
      </c>
      <c r="AH15" s="106">
        <f t="shared" si="5"/>
        <v>44</v>
      </c>
      <c r="AI15" s="97">
        <f t="shared" si="2"/>
        <v>13.318181818181818</v>
      </c>
      <c r="AJ15" s="107">
        <f t="shared" si="6"/>
        <v>72</v>
      </c>
      <c r="AK15" s="107">
        <f t="shared" si="7"/>
        <v>100</v>
      </c>
      <c r="AL15" s="107">
        <f t="shared" si="8"/>
        <v>58</v>
      </c>
      <c r="AM15" s="96"/>
    </row>
    <row r="16" spans="1:39" ht="12.75">
      <c r="A16" s="108">
        <v>14</v>
      </c>
      <c r="B16" s="99" t="s">
        <v>0</v>
      </c>
      <c r="C16" s="100" t="s">
        <v>14</v>
      </c>
      <c r="D16" s="101">
        <f t="shared" si="0"/>
        <v>11.761363636363637</v>
      </c>
      <c r="E16" s="102"/>
      <c r="F16" s="102">
        <v>45</v>
      </c>
      <c r="G16" s="102">
        <v>37</v>
      </c>
      <c r="H16" s="102">
        <v>53</v>
      </c>
      <c r="I16" s="102">
        <v>43</v>
      </c>
      <c r="J16" s="102">
        <v>48</v>
      </c>
      <c r="K16" s="102">
        <v>48</v>
      </c>
      <c r="L16" s="102">
        <v>56</v>
      </c>
      <c r="M16" s="102">
        <v>48</v>
      </c>
      <c r="N16" s="102">
        <v>48</v>
      </c>
      <c r="O16" s="102">
        <v>47</v>
      </c>
      <c r="P16" s="102">
        <v>56</v>
      </c>
      <c r="Q16" s="102">
        <v>50</v>
      </c>
      <c r="R16" s="102">
        <v>44</v>
      </c>
      <c r="S16" s="102">
        <v>46</v>
      </c>
      <c r="T16" s="102">
        <v>44</v>
      </c>
      <c r="U16" s="102">
        <v>46</v>
      </c>
      <c r="V16" s="102">
        <v>49</v>
      </c>
      <c r="W16" s="102">
        <v>66</v>
      </c>
      <c r="X16" s="102">
        <v>74</v>
      </c>
      <c r="Y16" s="102">
        <v>42</v>
      </c>
      <c r="Z16" s="102">
        <v>45</v>
      </c>
      <c r="AA16" s="102"/>
      <c r="AB16" s="102"/>
      <c r="AD16" s="103">
        <f t="shared" si="3"/>
        <v>1035</v>
      </c>
      <c r="AE16" s="104">
        <f t="shared" si="1"/>
        <v>88</v>
      </c>
      <c r="AG16" s="105">
        <f t="shared" si="4"/>
        <v>535</v>
      </c>
      <c r="AH16" s="106">
        <f t="shared" si="5"/>
        <v>44</v>
      </c>
      <c r="AI16" s="97">
        <f t="shared" si="2"/>
        <v>12.159090909090908</v>
      </c>
      <c r="AJ16" s="107">
        <f t="shared" si="6"/>
        <v>56</v>
      </c>
      <c r="AK16" s="107">
        <f t="shared" si="7"/>
        <v>74</v>
      </c>
      <c r="AL16" s="107">
        <f t="shared" si="8"/>
        <v>46</v>
      </c>
      <c r="AM16" s="96"/>
    </row>
    <row r="17" spans="1:39" ht="12.75">
      <c r="A17" s="98">
        <v>15</v>
      </c>
      <c r="B17" s="99" t="s">
        <v>74</v>
      </c>
      <c r="C17" s="11" t="s">
        <v>13</v>
      </c>
      <c r="D17" s="101">
        <f aca="true" t="shared" si="9" ref="D17:D22">AD17/AE17</f>
        <v>9.765625</v>
      </c>
      <c r="E17" s="102">
        <v>32</v>
      </c>
      <c r="F17" s="102">
        <v>32</v>
      </c>
      <c r="G17" s="102"/>
      <c r="H17" s="102">
        <v>32</v>
      </c>
      <c r="I17" s="102">
        <v>44</v>
      </c>
      <c r="J17" s="102"/>
      <c r="K17" s="102"/>
      <c r="L17" s="102">
        <v>53</v>
      </c>
      <c r="M17" s="102">
        <v>33</v>
      </c>
      <c r="N17" s="102">
        <v>38</v>
      </c>
      <c r="O17" s="102">
        <v>48</v>
      </c>
      <c r="P17" s="102"/>
      <c r="Q17" s="102"/>
      <c r="R17" s="102">
        <v>27</v>
      </c>
      <c r="S17" s="102">
        <v>43</v>
      </c>
      <c r="T17" s="102">
        <v>49</v>
      </c>
      <c r="U17" s="102"/>
      <c r="V17" s="102">
        <v>40</v>
      </c>
      <c r="W17" s="102">
        <v>55</v>
      </c>
      <c r="X17" s="102">
        <v>68</v>
      </c>
      <c r="Y17" s="102"/>
      <c r="Z17" s="102">
        <v>31</v>
      </c>
      <c r="AA17" s="102"/>
      <c r="AB17" s="102"/>
      <c r="AD17" s="103">
        <f t="shared" si="3"/>
        <v>625</v>
      </c>
      <c r="AE17" s="104">
        <f t="shared" si="1"/>
        <v>64</v>
      </c>
      <c r="AG17" s="105">
        <f t="shared" si="4"/>
        <v>291</v>
      </c>
      <c r="AH17" s="106">
        <f t="shared" si="5"/>
        <v>28</v>
      </c>
      <c r="AI17" s="97">
        <f t="shared" si="2"/>
        <v>10.392857142857142</v>
      </c>
      <c r="AJ17" s="107">
        <f t="shared" si="6"/>
        <v>53</v>
      </c>
      <c r="AK17" s="107">
        <f t="shared" si="7"/>
        <v>68</v>
      </c>
      <c r="AL17" s="107">
        <f t="shared" si="8"/>
        <v>0</v>
      </c>
      <c r="AM17" s="96"/>
    </row>
    <row r="18" spans="1:38" ht="12.75">
      <c r="A18" s="108">
        <v>16</v>
      </c>
      <c r="B18" s="99" t="s">
        <v>46</v>
      </c>
      <c r="C18" s="100" t="s">
        <v>13</v>
      </c>
      <c r="D18" s="101">
        <f t="shared" si="9"/>
        <v>6.22</v>
      </c>
      <c r="E18" s="84"/>
      <c r="F18" s="84">
        <v>17</v>
      </c>
      <c r="G18" s="84">
        <v>35</v>
      </c>
      <c r="H18" s="84"/>
      <c r="I18" s="84">
        <v>24</v>
      </c>
      <c r="J18" s="84">
        <v>33</v>
      </c>
      <c r="K18" s="84">
        <v>27</v>
      </c>
      <c r="L18" s="84"/>
      <c r="M18" s="84"/>
      <c r="N18" s="84"/>
      <c r="O18" s="84"/>
      <c r="P18" s="84">
        <v>52</v>
      </c>
      <c r="Q18" s="84">
        <v>21</v>
      </c>
      <c r="R18" s="84">
        <v>20</v>
      </c>
      <c r="S18" s="84">
        <v>21</v>
      </c>
      <c r="T18" s="84">
        <v>24</v>
      </c>
      <c r="U18" s="84"/>
      <c r="V18" s="84">
        <v>19</v>
      </c>
      <c r="W18" s="84">
        <v>18</v>
      </c>
      <c r="X18" s="84"/>
      <c r="Y18" s="84"/>
      <c r="Z18" s="84"/>
      <c r="AA18" s="84"/>
      <c r="AB18" s="84"/>
      <c r="AD18" s="103">
        <f t="shared" si="3"/>
        <v>311</v>
      </c>
      <c r="AE18" s="104">
        <f t="shared" si="1"/>
        <v>50</v>
      </c>
      <c r="AG18" s="105">
        <f t="shared" si="4"/>
        <v>198</v>
      </c>
      <c r="AH18" s="106">
        <f t="shared" si="5"/>
        <v>28</v>
      </c>
      <c r="AI18" s="97">
        <f t="shared" si="2"/>
        <v>7.071428571428571</v>
      </c>
      <c r="AJ18" s="107">
        <f t="shared" si="6"/>
        <v>52</v>
      </c>
      <c r="AK18" s="107">
        <f t="shared" si="7"/>
        <v>18</v>
      </c>
      <c r="AL18" s="107">
        <f t="shared" si="8"/>
        <v>0</v>
      </c>
    </row>
    <row r="19" spans="1:38" ht="12.75">
      <c r="A19" s="98">
        <v>17</v>
      </c>
      <c r="B19" s="99" t="s">
        <v>73</v>
      </c>
      <c r="C19" s="100" t="s">
        <v>75</v>
      </c>
      <c r="D19" s="101">
        <f t="shared" si="9"/>
        <v>8.636363636363637</v>
      </c>
      <c r="E19" s="84"/>
      <c r="F19" s="84">
        <v>20</v>
      </c>
      <c r="G19" s="84">
        <v>20</v>
      </c>
      <c r="H19" s="84"/>
      <c r="I19" s="84">
        <v>42</v>
      </c>
      <c r="J19" s="84">
        <v>26</v>
      </c>
      <c r="K19" s="84">
        <v>22</v>
      </c>
      <c r="L19" s="84"/>
      <c r="M19" s="84">
        <v>41</v>
      </c>
      <c r="N19" s="84"/>
      <c r="O19" s="102"/>
      <c r="P19" s="102"/>
      <c r="Q19" s="102"/>
      <c r="R19" s="102"/>
      <c r="S19" s="102"/>
      <c r="T19" s="102">
        <v>47</v>
      </c>
      <c r="U19" s="102"/>
      <c r="V19" s="102">
        <v>40</v>
      </c>
      <c r="W19" s="102">
        <v>59</v>
      </c>
      <c r="X19" s="102">
        <v>63</v>
      </c>
      <c r="Y19" s="102"/>
      <c r="Z19" s="102"/>
      <c r="AA19" s="102"/>
      <c r="AB19" s="102"/>
      <c r="AD19" s="103">
        <f t="shared" si="3"/>
        <v>380</v>
      </c>
      <c r="AE19" s="104">
        <f t="shared" si="1"/>
        <v>44</v>
      </c>
      <c r="AG19" s="105">
        <f t="shared" si="4"/>
        <v>136</v>
      </c>
      <c r="AH19" s="106">
        <f t="shared" si="5"/>
        <v>16</v>
      </c>
      <c r="AI19" s="97">
        <f t="shared" si="2"/>
        <v>8.5</v>
      </c>
      <c r="AJ19" s="107">
        <f t="shared" si="6"/>
        <v>47</v>
      </c>
      <c r="AK19" s="107">
        <f t="shared" si="7"/>
        <v>63</v>
      </c>
      <c r="AL19" s="107">
        <f t="shared" si="8"/>
        <v>0</v>
      </c>
    </row>
    <row r="20" spans="1:38" ht="12.75">
      <c r="A20" s="108">
        <v>18</v>
      </c>
      <c r="B20" s="99" t="s">
        <v>1</v>
      </c>
      <c r="C20" s="2" t="s">
        <v>13</v>
      </c>
      <c r="D20" s="101">
        <f t="shared" si="9"/>
        <v>8.597826086956522</v>
      </c>
      <c r="E20" s="84">
        <v>10</v>
      </c>
      <c r="F20" s="84">
        <v>40</v>
      </c>
      <c r="G20" s="84">
        <v>13</v>
      </c>
      <c r="H20" s="84">
        <v>35</v>
      </c>
      <c r="I20" s="84">
        <v>20</v>
      </c>
      <c r="J20" s="84">
        <v>6</v>
      </c>
      <c r="K20" s="84">
        <v>29</v>
      </c>
      <c r="L20" s="84">
        <v>45</v>
      </c>
      <c r="M20" s="84">
        <v>54</v>
      </c>
      <c r="N20" s="84">
        <v>48</v>
      </c>
      <c r="O20" s="84">
        <v>38</v>
      </c>
      <c r="P20" s="84">
        <v>26</v>
      </c>
      <c r="Q20" s="84">
        <v>48</v>
      </c>
      <c r="R20" s="84">
        <v>42</v>
      </c>
      <c r="S20" s="84">
        <v>44</v>
      </c>
      <c r="T20" s="84">
        <v>56</v>
      </c>
      <c r="U20" s="84">
        <v>32</v>
      </c>
      <c r="V20" s="84">
        <v>43</v>
      </c>
      <c r="W20" s="84">
        <v>59</v>
      </c>
      <c r="X20" s="84">
        <v>60</v>
      </c>
      <c r="Y20" s="84">
        <v>23</v>
      </c>
      <c r="Z20" s="84">
        <v>20</v>
      </c>
      <c r="AA20" s="84"/>
      <c r="AB20" s="84"/>
      <c r="AD20" s="103">
        <f t="shared" si="3"/>
        <v>791</v>
      </c>
      <c r="AE20" s="104">
        <f t="shared" si="1"/>
        <v>92</v>
      </c>
      <c r="AG20" s="105">
        <f t="shared" si="4"/>
        <v>436</v>
      </c>
      <c r="AH20" s="106">
        <f t="shared" si="5"/>
        <v>44</v>
      </c>
      <c r="AI20" s="97">
        <f t="shared" si="2"/>
        <v>9.909090909090908</v>
      </c>
      <c r="AJ20" s="107">
        <f t="shared" si="6"/>
        <v>56</v>
      </c>
      <c r="AK20" s="107">
        <f t="shared" si="7"/>
        <v>60</v>
      </c>
      <c r="AL20" s="107">
        <f t="shared" si="8"/>
        <v>32</v>
      </c>
    </row>
    <row r="21" spans="1:38" ht="12.75">
      <c r="A21" s="98">
        <v>19</v>
      </c>
      <c r="B21" s="99" t="s">
        <v>23</v>
      </c>
      <c r="C21" s="92" t="s">
        <v>15</v>
      </c>
      <c r="D21" s="101">
        <f t="shared" si="9"/>
        <v>11.363636363636363</v>
      </c>
      <c r="E21" s="84">
        <v>43</v>
      </c>
      <c r="F21" s="84">
        <v>37</v>
      </c>
      <c r="G21" s="84"/>
      <c r="H21" s="84">
        <v>31</v>
      </c>
      <c r="I21" s="84">
        <v>55</v>
      </c>
      <c r="J21" s="84">
        <v>36</v>
      </c>
      <c r="K21" s="84">
        <v>41</v>
      </c>
      <c r="L21" s="84">
        <v>56</v>
      </c>
      <c r="M21" s="84">
        <v>53</v>
      </c>
      <c r="N21" s="84">
        <v>51</v>
      </c>
      <c r="O21" s="84">
        <v>51</v>
      </c>
      <c r="P21" s="84">
        <v>52</v>
      </c>
      <c r="Q21" s="84">
        <v>54</v>
      </c>
      <c r="R21" s="84">
        <v>52</v>
      </c>
      <c r="S21" s="84">
        <v>41</v>
      </c>
      <c r="T21" s="84">
        <v>52</v>
      </c>
      <c r="U21" s="84">
        <v>30</v>
      </c>
      <c r="V21" s="84">
        <v>39</v>
      </c>
      <c r="W21" s="84">
        <v>75</v>
      </c>
      <c r="X21" s="84">
        <v>75</v>
      </c>
      <c r="Y21" s="84">
        <v>37</v>
      </c>
      <c r="Z21" s="84">
        <v>39</v>
      </c>
      <c r="AA21" s="84"/>
      <c r="AB21" s="84"/>
      <c r="AD21" s="103">
        <f t="shared" si="3"/>
        <v>1000</v>
      </c>
      <c r="AE21" s="104">
        <f t="shared" si="1"/>
        <v>88</v>
      </c>
      <c r="AG21" s="105">
        <f t="shared" si="4"/>
        <v>539</v>
      </c>
      <c r="AH21" s="106">
        <f t="shared" si="5"/>
        <v>44</v>
      </c>
      <c r="AI21" s="97">
        <f t="shared" si="2"/>
        <v>12.25</v>
      </c>
      <c r="AJ21" s="107">
        <f t="shared" si="6"/>
        <v>56</v>
      </c>
      <c r="AK21" s="107">
        <f t="shared" si="7"/>
        <v>75</v>
      </c>
      <c r="AL21" s="107">
        <f t="shared" si="8"/>
        <v>30</v>
      </c>
    </row>
    <row r="22" spans="1:38" ht="12.75">
      <c r="A22" s="108">
        <v>20</v>
      </c>
      <c r="B22" s="99" t="s">
        <v>9</v>
      </c>
      <c r="C22" s="92" t="s">
        <v>13</v>
      </c>
      <c r="D22" s="101">
        <f t="shared" si="9"/>
        <v>7.791666666666667</v>
      </c>
      <c r="E22" s="84"/>
      <c r="F22" s="84"/>
      <c r="G22" s="84">
        <v>27</v>
      </c>
      <c r="H22" s="84"/>
      <c r="I22" s="84">
        <v>25</v>
      </c>
      <c r="J22" s="84">
        <v>33</v>
      </c>
      <c r="K22" s="84">
        <v>38</v>
      </c>
      <c r="L22" s="84">
        <v>41</v>
      </c>
      <c r="M22" s="84"/>
      <c r="N22" s="84">
        <v>31</v>
      </c>
      <c r="O22" s="84"/>
      <c r="P22" s="84">
        <v>25</v>
      </c>
      <c r="Q22" s="84">
        <v>35</v>
      </c>
      <c r="R22" s="84"/>
      <c r="S22" s="84">
        <v>21</v>
      </c>
      <c r="T22" s="84"/>
      <c r="U22" s="84"/>
      <c r="V22" s="84"/>
      <c r="W22" s="84">
        <v>44</v>
      </c>
      <c r="X22" s="84">
        <v>54</v>
      </c>
      <c r="Y22" s="84"/>
      <c r="Z22" s="84"/>
      <c r="AA22" s="84"/>
      <c r="AB22" s="84"/>
      <c r="AD22" s="103">
        <f t="shared" si="3"/>
        <v>374</v>
      </c>
      <c r="AE22" s="104">
        <f t="shared" si="1"/>
        <v>48</v>
      </c>
      <c r="AG22" s="105">
        <f t="shared" si="4"/>
        <v>224</v>
      </c>
      <c r="AH22" s="106">
        <f t="shared" si="5"/>
        <v>28</v>
      </c>
      <c r="AI22" s="97">
        <f t="shared" si="2"/>
        <v>8</v>
      </c>
      <c r="AJ22" s="107">
        <f t="shared" si="6"/>
        <v>41</v>
      </c>
      <c r="AK22" s="107">
        <f t="shared" si="7"/>
        <v>54</v>
      </c>
      <c r="AL22" s="107">
        <f t="shared" si="8"/>
        <v>0</v>
      </c>
    </row>
    <row r="23" spans="1:4" ht="12.75">
      <c r="A23" s="111"/>
      <c r="B23" s="92"/>
      <c r="C23" s="92"/>
      <c r="D23" s="101"/>
    </row>
    <row r="24" spans="28:31" ht="12.75">
      <c r="AB24" s="88" t="s">
        <v>14</v>
      </c>
      <c r="AD24" s="96">
        <f>AD3+AD8+AD10+AD11+AD12+AD16</f>
        <v>5561</v>
      </c>
      <c r="AE24" s="96">
        <f>AE3+AE10+AE11+AE12+AE13+AE16</f>
        <v>504</v>
      </c>
    </row>
    <row r="25" ht="12.75">
      <c r="AD25" s="97">
        <f>AD24/AE24</f>
        <v>11.033730158730158</v>
      </c>
    </row>
    <row r="27" spans="28:31" ht="12.75">
      <c r="AB27" s="88" t="s">
        <v>15</v>
      </c>
      <c r="AD27" s="112">
        <f>AD15+AD7+AD13+AD14+AD20+AD21</f>
        <v>5404</v>
      </c>
      <c r="AE27" s="112">
        <f>AE6+AE7+AE13+AE14+AE20+AE21</f>
        <v>468</v>
      </c>
    </row>
    <row r="28" ht="12.75">
      <c r="AD28" s="97">
        <f>AD27/AE27</f>
        <v>11.547008547008547</v>
      </c>
    </row>
    <row r="30" spans="28:31" ht="12.75">
      <c r="AB30" s="88" t="s">
        <v>13</v>
      </c>
      <c r="AD30" s="112">
        <f>AD4+AD4+AD17+AD18+AD22</f>
        <v>1668</v>
      </c>
      <c r="AE30" s="112">
        <f>AE4+AE4+AE17+AE18+AE22</f>
        <v>198</v>
      </c>
    </row>
    <row r="31" ht="12.75">
      <c r="AD31" s="97">
        <f>AD30/AE30</f>
        <v>8.424242424242424</v>
      </c>
    </row>
    <row r="35" spans="30:31" ht="12.75">
      <c r="AD35" s="112">
        <f>AD24+AD27+AD30</f>
        <v>12633</v>
      </c>
      <c r="AE35" s="112">
        <f>AE24+AE27+AE30</f>
        <v>1170</v>
      </c>
    </row>
    <row r="36" ht="12.75">
      <c r="AD36" s="97">
        <f>AD35/AE35</f>
        <v>10.797435897435898</v>
      </c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I24" sqref="I24"/>
    </sheetView>
  </sheetViews>
  <sheetFormatPr defaultColWidth="11.421875" defaultRowHeight="12.75"/>
  <cols>
    <col min="1" max="1" width="6.28125" style="0" customWidth="1"/>
    <col min="2" max="2" width="23.7109375" style="0" customWidth="1"/>
    <col min="3" max="3" width="4.8515625" style="0" customWidth="1"/>
    <col min="4" max="4" width="12.57421875" style="21" customWidth="1"/>
    <col min="5" max="5" width="10.57421875" style="0" customWidth="1"/>
    <col min="6" max="6" width="11.57421875" style="0" customWidth="1"/>
    <col min="7" max="7" width="8.00390625" style="0" customWidth="1"/>
    <col min="8" max="8" width="10.7109375" style="0" customWidth="1"/>
    <col min="9" max="9" width="11.421875" style="0" customWidth="1"/>
    <col min="10" max="10" width="12.421875" style="0" customWidth="1"/>
    <col min="11" max="11" width="11.421875" style="0" customWidth="1"/>
    <col min="12" max="12" width="11.00390625" style="0" customWidth="1"/>
    <col min="13" max="13" width="7.140625" style="0" customWidth="1"/>
    <col min="14" max="14" width="2.421875" style="0" customWidth="1"/>
  </cols>
  <sheetData>
    <row r="1" spans="1:13" s="13" customFormat="1" ht="15">
      <c r="A1" s="44"/>
      <c r="B1" s="44"/>
      <c r="C1" s="44"/>
      <c r="D1" s="131" t="s">
        <v>38</v>
      </c>
      <c r="E1" s="132"/>
      <c r="F1" s="132"/>
      <c r="G1" s="132"/>
      <c r="H1" s="132"/>
      <c r="I1" s="132"/>
      <c r="J1" s="137" t="s">
        <v>39</v>
      </c>
      <c r="K1" s="138"/>
      <c r="L1" s="138"/>
      <c r="M1" s="139"/>
    </row>
    <row r="2" spans="1:13" ht="15.75" customHeight="1">
      <c r="A2" s="123" t="str">
        <f>Tabelle1!A1</f>
        <v>Rang</v>
      </c>
      <c r="B2" s="125" t="str">
        <f>Tabelle1!B1</f>
        <v>Name</v>
      </c>
      <c r="C2" s="125" t="str">
        <f>Tabelle1!C1</f>
        <v>Gr.</v>
      </c>
      <c r="D2" s="127" t="s">
        <v>5</v>
      </c>
      <c r="E2" s="133" t="s">
        <v>26</v>
      </c>
      <c r="F2" s="133" t="s">
        <v>17</v>
      </c>
      <c r="G2" s="129" t="s">
        <v>36</v>
      </c>
      <c r="H2" s="130"/>
      <c r="I2" s="134" t="s">
        <v>31</v>
      </c>
      <c r="J2" s="140" t="s">
        <v>5</v>
      </c>
      <c r="K2" s="133" t="s">
        <v>37</v>
      </c>
      <c r="L2" s="133" t="s">
        <v>21</v>
      </c>
      <c r="M2" s="135" t="s">
        <v>57</v>
      </c>
    </row>
    <row r="3" spans="1:13" s="16" customFormat="1" ht="15.75" customHeight="1">
      <c r="A3" s="124"/>
      <c r="B3" s="126"/>
      <c r="C3" s="126"/>
      <c r="D3" s="128"/>
      <c r="E3" s="133"/>
      <c r="F3" s="133"/>
      <c r="G3" s="42" t="s">
        <v>34</v>
      </c>
      <c r="H3" s="42" t="s">
        <v>35</v>
      </c>
      <c r="I3" s="134"/>
      <c r="J3" s="141"/>
      <c r="K3" s="133"/>
      <c r="L3" s="133"/>
      <c r="M3" s="136"/>
    </row>
    <row r="4" spans="1:9" s="13" customFormat="1" ht="14.25" customHeight="1">
      <c r="A4" s="17"/>
      <c r="B4" s="18"/>
      <c r="C4" s="18"/>
      <c r="D4" s="20"/>
      <c r="I4" s="18"/>
    </row>
    <row r="5" spans="1:13" s="16" customFormat="1" ht="15.75">
      <c r="A5" s="15">
        <v>1</v>
      </c>
      <c r="B5" s="15" t="str">
        <f>Tabelle1!B10</f>
        <v>Kölliker Martin</v>
      </c>
      <c r="C5" s="77" t="str">
        <f>Tabelle1!C10</f>
        <v>A</v>
      </c>
      <c r="D5" s="64">
        <f>Tabelle1!D10</f>
        <v>15.476190476190476</v>
      </c>
      <c r="E5" s="65">
        <f>Tabelle1!AD10</f>
        <v>1300</v>
      </c>
      <c r="F5" s="15">
        <f>Tabelle1!AE10</f>
        <v>84</v>
      </c>
      <c r="G5" s="15">
        <f>Tabelle1!AJ10</f>
        <v>76</v>
      </c>
      <c r="H5" s="15">
        <f>Tabelle1!AK10</f>
        <v>99</v>
      </c>
      <c r="I5" s="73">
        <v>19</v>
      </c>
      <c r="J5" s="66">
        <f>Tabelle1!AI10</f>
        <v>16.022727272727273</v>
      </c>
      <c r="K5" s="67">
        <f>Tabelle1!AG10</f>
        <v>705</v>
      </c>
      <c r="L5" s="67">
        <f>Tabelle1!AH10</f>
        <v>44</v>
      </c>
      <c r="M5" s="117">
        <f>'Rangpunkte MS'!D3</f>
        <v>154</v>
      </c>
    </row>
    <row r="6" spans="1:13" s="13" customFormat="1" ht="15">
      <c r="A6" s="12">
        <v>2</v>
      </c>
      <c r="B6" s="12" t="str">
        <f>Tabelle1!B8</f>
        <v>Koch Mario</v>
      </c>
      <c r="C6" s="78" t="str">
        <f>Tabelle1!C8</f>
        <v>A</v>
      </c>
      <c r="D6" s="14">
        <f>Tabelle1!D8</f>
        <v>14.666666666666666</v>
      </c>
      <c r="E6" s="60">
        <f>Tabelle1!AD8</f>
        <v>176</v>
      </c>
      <c r="F6" s="12">
        <f>Tabelle1!AE8</f>
        <v>12</v>
      </c>
      <c r="G6" s="12">
        <f>Tabelle1!AJ8</f>
        <v>68</v>
      </c>
      <c r="H6" s="12">
        <f>Tabelle1!AK8</f>
        <v>0</v>
      </c>
      <c r="I6" s="74">
        <v>18</v>
      </c>
      <c r="J6" s="43">
        <f>Tabelle1!AI8</f>
        <v>13.5</v>
      </c>
      <c r="K6" s="56">
        <f>Tabelle1!AG8</f>
        <v>108</v>
      </c>
      <c r="L6" s="56">
        <f>Tabelle1!AH8</f>
        <v>8</v>
      </c>
      <c r="M6" s="118">
        <f>'Rangpunkte MS'!D12</f>
        <v>137</v>
      </c>
    </row>
    <row r="7" spans="1:13" s="13" customFormat="1" ht="15">
      <c r="A7" s="12">
        <v>3</v>
      </c>
      <c r="B7" s="56" t="str">
        <f>Tabelle1!B15</f>
        <v>Martini Fabio</v>
      </c>
      <c r="C7" s="78" t="str">
        <f>Tabelle1!C15</f>
        <v>B</v>
      </c>
      <c r="D7" s="14">
        <f>Tabelle1!D15</f>
        <v>13.693181818181818</v>
      </c>
      <c r="E7" s="60">
        <f>Tabelle1!AD15</f>
        <v>1205</v>
      </c>
      <c r="F7" s="12">
        <f>Tabelle1!AE15</f>
        <v>88</v>
      </c>
      <c r="G7" s="12">
        <f>Tabelle1!AJ15</f>
        <v>72</v>
      </c>
      <c r="H7" s="12">
        <f>Tabelle1!AK15</f>
        <v>100</v>
      </c>
      <c r="I7" s="74">
        <v>20</v>
      </c>
      <c r="J7" s="43">
        <f>Tabelle1!AI15</f>
        <v>13.318181818181818</v>
      </c>
      <c r="K7" s="56">
        <f>Tabelle1!AG15</f>
        <v>586</v>
      </c>
      <c r="L7" s="56">
        <f>Tabelle1!AH15</f>
        <v>44</v>
      </c>
      <c r="M7" s="118">
        <f>'Rangpunkte MS'!D7</f>
        <v>55</v>
      </c>
    </row>
    <row r="8" spans="1:13" s="13" customFormat="1" ht="15">
      <c r="A8" s="12">
        <v>4</v>
      </c>
      <c r="B8" s="12" t="str">
        <f>Tabelle1!B12</f>
        <v>Kunth Mathias</v>
      </c>
      <c r="C8" s="78" t="str">
        <f>Tabelle1!C12</f>
        <v>A</v>
      </c>
      <c r="D8" s="14">
        <f>Tabelle1!D12</f>
        <v>13.105263157894736</v>
      </c>
      <c r="E8" s="60">
        <f>Tabelle1!AD12</f>
        <v>996</v>
      </c>
      <c r="F8" s="12">
        <f>Tabelle1!AE12</f>
        <v>76</v>
      </c>
      <c r="G8" s="12">
        <f>Tabelle1!AJ12</f>
        <v>65</v>
      </c>
      <c r="H8" s="12">
        <f>Tabelle1!AK12</f>
        <v>94</v>
      </c>
      <c r="I8" s="74">
        <v>19</v>
      </c>
      <c r="J8" s="43">
        <f>Tabelle1!AI12</f>
        <v>13.333333333333334</v>
      </c>
      <c r="K8" s="56">
        <f>Tabelle1!AG12</f>
        <v>480</v>
      </c>
      <c r="L8" s="56">
        <f>Tabelle1!AH12</f>
        <v>36</v>
      </c>
      <c r="M8" s="118">
        <f>'Rangpunkte MS'!D4</f>
        <v>128</v>
      </c>
    </row>
    <row r="9" spans="1:13" s="13" customFormat="1" ht="15">
      <c r="A9" s="12">
        <v>5</v>
      </c>
      <c r="B9" s="12" t="str">
        <f>Tabelle1!B11</f>
        <v>Kölliker Rolf</v>
      </c>
      <c r="C9" s="78" t="str">
        <f>Tabelle1!C11</f>
        <v>A</v>
      </c>
      <c r="D9" s="14">
        <f>Tabelle1!D11</f>
        <v>12.30952380952381</v>
      </c>
      <c r="E9" s="60">
        <f>Tabelle1!AD11</f>
        <v>1034</v>
      </c>
      <c r="F9" s="12">
        <f>Tabelle1!AE11</f>
        <v>84</v>
      </c>
      <c r="G9" s="12">
        <f>Tabelle1!AJ11</f>
        <v>63</v>
      </c>
      <c r="H9" s="12">
        <f>Tabelle1!AK11</f>
        <v>69</v>
      </c>
      <c r="I9" s="74">
        <v>17</v>
      </c>
      <c r="J9" s="43">
        <f>Tabelle1!AI11</f>
        <v>12.818181818181818</v>
      </c>
      <c r="K9" s="56">
        <f>Tabelle1!AG11</f>
        <v>564</v>
      </c>
      <c r="L9" s="56">
        <f>Tabelle1!AH11</f>
        <v>44</v>
      </c>
      <c r="M9" s="118">
        <f>'Rangpunkte MS'!D5</f>
        <v>90</v>
      </c>
    </row>
    <row r="10" spans="1:13" s="13" customFormat="1" ht="15">
      <c r="A10" s="12">
        <v>6</v>
      </c>
      <c r="B10" s="12" t="str">
        <f>Tabelle1!B16</f>
        <v>Martini Karin</v>
      </c>
      <c r="C10" s="78" t="str">
        <f>Tabelle1!C16</f>
        <v>A</v>
      </c>
      <c r="D10" s="14">
        <f>Tabelle1!D16</f>
        <v>11.761363636363637</v>
      </c>
      <c r="E10" s="60">
        <f>Tabelle1!AD16</f>
        <v>1035</v>
      </c>
      <c r="F10" s="12">
        <f>Tabelle1!AE16</f>
        <v>88</v>
      </c>
      <c r="G10" s="12">
        <f>Tabelle1!AJ16</f>
        <v>56</v>
      </c>
      <c r="H10" s="12">
        <f>Tabelle1!AK16</f>
        <v>74</v>
      </c>
      <c r="I10" s="74">
        <v>14</v>
      </c>
      <c r="J10" s="43">
        <f>Tabelle1!AI16</f>
        <v>12.159090909090908</v>
      </c>
      <c r="K10" s="56">
        <f>Tabelle1!AG16</f>
        <v>535</v>
      </c>
      <c r="L10" s="56">
        <f>Tabelle1!AH16</f>
        <v>44</v>
      </c>
      <c r="M10" s="118">
        <f>'Rangpunkte MS'!D18</f>
        <v>78</v>
      </c>
    </row>
    <row r="11" spans="1:13" s="13" customFormat="1" ht="15">
      <c r="A11" s="12">
        <v>7</v>
      </c>
      <c r="B11" s="12" t="str">
        <f>Tabelle1!B7</f>
        <v>Jörg Stephan</v>
      </c>
      <c r="C11" s="78" t="str">
        <f>Tabelle1!C7</f>
        <v>B</v>
      </c>
      <c r="D11" s="14">
        <f>Tabelle1!D7</f>
        <v>11.597222222222221</v>
      </c>
      <c r="E11" s="60">
        <f>Tabelle1!AD7</f>
        <v>835</v>
      </c>
      <c r="F11" s="12">
        <f>Tabelle1!AE7</f>
        <v>72</v>
      </c>
      <c r="G11" s="12">
        <f>Tabelle1!AJ7</f>
        <v>63</v>
      </c>
      <c r="H11" s="12">
        <f>Tabelle1!AK7</f>
        <v>71</v>
      </c>
      <c r="I11" s="74">
        <v>19</v>
      </c>
      <c r="J11" s="43">
        <f>Tabelle1!AI7</f>
        <v>11.9375</v>
      </c>
      <c r="K11" s="56">
        <f>Tabelle1!AG7</f>
        <v>382</v>
      </c>
      <c r="L11" s="56">
        <f>Tabelle1!AH7</f>
        <v>32</v>
      </c>
      <c r="M11" s="118">
        <f>'Rangpunkte MS'!D6</f>
        <v>51</v>
      </c>
    </row>
    <row r="12" spans="1:13" s="13" customFormat="1" ht="15">
      <c r="A12" s="12">
        <v>8</v>
      </c>
      <c r="B12" s="12" t="str">
        <f>Tabelle1!B3</f>
        <v>Costa Renzo</v>
      </c>
      <c r="C12" s="78" t="str">
        <f>Tabelle1!C3</f>
        <v>A</v>
      </c>
      <c r="D12" s="14">
        <f>Tabelle1!D3</f>
        <v>11.590909090909092</v>
      </c>
      <c r="E12" s="60">
        <f>Tabelle1!AD3</f>
        <v>1020</v>
      </c>
      <c r="F12" s="12">
        <f>Tabelle1!AE3</f>
        <v>88</v>
      </c>
      <c r="G12" s="12">
        <f>Tabelle1!AJ3</f>
        <v>57</v>
      </c>
      <c r="H12" s="12">
        <f>Tabelle1!AK3</f>
        <v>76</v>
      </c>
      <c r="I12" s="74">
        <v>16</v>
      </c>
      <c r="J12" s="43">
        <f>Tabelle1!AI3</f>
        <v>11.977272727272727</v>
      </c>
      <c r="K12" s="56">
        <f>Tabelle1!AG3</f>
        <v>527</v>
      </c>
      <c r="L12" s="56">
        <f>Tabelle1!AH3</f>
        <v>44</v>
      </c>
      <c r="M12" s="118">
        <f>'Rangpunkte MS'!D8</f>
        <v>120</v>
      </c>
    </row>
    <row r="13" spans="1:13" s="13" customFormat="1" ht="15">
      <c r="A13" s="12">
        <v>9</v>
      </c>
      <c r="B13" s="56" t="str">
        <f>Tabelle1!B21</f>
        <v>Wüthrich Fritz-Markus</v>
      </c>
      <c r="C13" s="78" t="str">
        <f>Tabelle1!C21</f>
        <v>B</v>
      </c>
      <c r="D13" s="14">
        <f>Tabelle1!D21</f>
        <v>11.363636363636363</v>
      </c>
      <c r="E13" s="60">
        <f>Tabelle1!AD21</f>
        <v>1000</v>
      </c>
      <c r="F13" s="12">
        <f>Tabelle1!AE21</f>
        <v>88</v>
      </c>
      <c r="G13" s="12">
        <f>Tabelle1!AJ21</f>
        <v>56</v>
      </c>
      <c r="H13" s="12">
        <f>Tabelle1!AK21</f>
        <v>75</v>
      </c>
      <c r="I13" s="74">
        <v>16</v>
      </c>
      <c r="J13" s="43">
        <f>Tabelle1!AI21</f>
        <v>12.25</v>
      </c>
      <c r="K13" s="56">
        <f>Tabelle1!AG21</f>
        <v>539</v>
      </c>
      <c r="L13" s="56">
        <f>Tabelle1!AH21</f>
        <v>44</v>
      </c>
      <c r="M13" s="118">
        <f>'Rangpunkte MS'!D17</f>
        <v>90</v>
      </c>
    </row>
    <row r="14" spans="1:13" s="13" customFormat="1" ht="15">
      <c r="A14" s="12">
        <v>10</v>
      </c>
      <c r="B14" s="12" t="str">
        <f>Tabelle1!B6</f>
        <v>Jäggi Bernhard</v>
      </c>
      <c r="C14" s="78" t="str">
        <f>Tabelle1!C6</f>
        <v>B</v>
      </c>
      <c r="D14" s="14">
        <f>Tabelle1!D6</f>
        <v>11.303571428571429</v>
      </c>
      <c r="E14" s="60">
        <f>Tabelle1!AD6</f>
        <v>633</v>
      </c>
      <c r="F14" s="12">
        <f>Tabelle1!AE6</f>
        <v>56</v>
      </c>
      <c r="G14" s="12">
        <f>Tabelle1!AJ6</f>
        <v>53</v>
      </c>
      <c r="H14" s="12">
        <f>Tabelle1!AK6</f>
        <v>86</v>
      </c>
      <c r="I14" s="74">
        <v>17</v>
      </c>
      <c r="J14" s="43">
        <f>Tabelle1!AI6</f>
        <v>10.785714285714286</v>
      </c>
      <c r="K14" s="56">
        <f>Tabelle1!AG6</f>
        <v>302</v>
      </c>
      <c r="L14" s="56">
        <f>Tabelle1!AH6</f>
        <v>28</v>
      </c>
      <c r="M14" s="118">
        <f>'Rangpunkte MS'!D10</f>
        <v>61</v>
      </c>
    </row>
    <row r="15" spans="1:13" s="13" customFormat="1" ht="15">
      <c r="A15" s="12">
        <v>11</v>
      </c>
      <c r="B15" s="56" t="str">
        <f>Tabelle1!B14</f>
        <v>Lemp Roland</v>
      </c>
      <c r="C15" s="78" t="str">
        <f>Tabelle1!C14</f>
        <v>B</v>
      </c>
      <c r="D15" s="14">
        <f>Tabelle1!D14</f>
        <v>11.105263157894736</v>
      </c>
      <c r="E15" s="60">
        <f>Tabelle1!AD14</f>
        <v>844</v>
      </c>
      <c r="F15" s="12">
        <f>Tabelle1!AE14</f>
        <v>76</v>
      </c>
      <c r="G15" s="12">
        <f>Tabelle1!AJ14</f>
        <v>61</v>
      </c>
      <c r="H15" s="12">
        <f>Tabelle1!AK14</f>
        <v>76</v>
      </c>
      <c r="I15" s="74">
        <v>16</v>
      </c>
      <c r="J15" s="43">
        <f>Tabelle1!AI14</f>
        <v>12.136363636363637</v>
      </c>
      <c r="K15" s="56">
        <f>Tabelle1!AG14</f>
        <v>534</v>
      </c>
      <c r="L15" s="56">
        <f>Tabelle1!AH14</f>
        <v>44</v>
      </c>
      <c r="M15" s="118">
        <f>'Rangpunkte MS'!D9</f>
        <v>54</v>
      </c>
    </row>
    <row r="16" spans="1:13" s="13" customFormat="1" ht="15">
      <c r="A16" s="12">
        <v>12</v>
      </c>
      <c r="B16" s="56" t="str">
        <f>Tabelle1!B4</f>
        <v>Gerber Fritz</v>
      </c>
      <c r="C16" s="78" t="str">
        <f>Tabelle1!C4</f>
        <v>C</v>
      </c>
      <c r="D16" s="14">
        <f>Tabelle1!D4</f>
        <v>9.944444444444445</v>
      </c>
      <c r="E16" s="60">
        <f>Tabelle1!AD4</f>
        <v>179</v>
      </c>
      <c r="F16" s="12">
        <f>Tabelle1!AE4</f>
        <v>18</v>
      </c>
      <c r="G16" s="12">
        <f>Tabelle1!AJ4</f>
        <v>43</v>
      </c>
      <c r="H16" s="12">
        <f>Tabelle1!AK4</f>
        <v>68</v>
      </c>
      <c r="I16" s="74">
        <v>14</v>
      </c>
      <c r="J16" s="43">
        <f>Tabelle1!AI4</f>
        <v>9.25</v>
      </c>
      <c r="K16" s="56">
        <f>Tabelle1!AG4</f>
        <v>111</v>
      </c>
      <c r="L16" s="56">
        <f>Tabelle1!AH4</f>
        <v>12</v>
      </c>
      <c r="M16" s="118">
        <f>'Rangpunkte MS'!D21</f>
        <v>0</v>
      </c>
    </row>
    <row r="17" spans="1:13" s="13" customFormat="1" ht="15">
      <c r="A17" s="12">
        <v>13</v>
      </c>
      <c r="B17" s="12" t="str">
        <f>Tabelle1!B17</f>
        <v>Platz Nick</v>
      </c>
      <c r="C17" s="78" t="str">
        <f>Tabelle1!C17</f>
        <v>C</v>
      </c>
      <c r="D17" s="14">
        <f>Tabelle1!D17</f>
        <v>9.765625</v>
      </c>
      <c r="E17" s="60">
        <f>Tabelle1!AD17</f>
        <v>625</v>
      </c>
      <c r="F17" s="12">
        <f>Tabelle1!AE17</f>
        <v>64</v>
      </c>
      <c r="G17" s="12">
        <f>Tabelle1!AJ17</f>
        <v>53</v>
      </c>
      <c r="H17" s="12">
        <f>Tabelle1!AK17</f>
        <v>68</v>
      </c>
      <c r="I17" s="74">
        <v>15</v>
      </c>
      <c r="J17" s="43">
        <f>Tabelle1!AI17</f>
        <v>10.392857142857142</v>
      </c>
      <c r="K17" s="56">
        <f>Tabelle1!AG17</f>
        <v>291</v>
      </c>
      <c r="L17" s="56">
        <f>Tabelle1!AH17</f>
        <v>28</v>
      </c>
      <c r="M17" s="118">
        <f>'Rangpunkte MS'!D15</f>
        <v>12</v>
      </c>
    </row>
    <row r="18" spans="1:13" s="13" customFormat="1" ht="15">
      <c r="A18" s="12">
        <v>14</v>
      </c>
      <c r="B18" s="12" t="str">
        <f>Tabelle1!B9</f>
        <v>Kölliker HansJürg</v>
      </c>
      <c r="C18" s="78" t="str">
        <f>Tabelle1!C9</f>
        <v>C</v>
      </c>
      <c r="D18" s="14">
        <f>Tabelle1!D9</f>
        <v>9.5</v>
      </c>
      <c r="E18" s="60">
        <f>Tabelle1!AD9</f>
        <v>114</v>
      </c>
      <c r="F18" s="60">
        <f>Tabelle1!AE9</f>
        <v>12</v>
      </c>
      <c r="G18" s="60">
        <f>Tabelle1!AJ9</f>
        <v>41</v>
      </c>
      <c r="H18" s="60">
        <f>Tabelle1!H9</f>
        <v>0</v>
      </c>
      <c r="I18" s="74">
        <v>13</v>
      </c>
      <c r="J18" s="43">
        <f>Tabelle1!AI9</f>
        <v>9.5</v>
      </c>
      <c r="K18" s="56">
        <f>Tabelle1!AG9</f>
        <v>114</v>
      </c>
      <c r="L18" s="56">
        <f>Tabelle1!AH9</f>
        <v>12</v>
      </c>
      <c r="M18" s="118">
        <f>'Rangpunkte MS'!D20</f>
        <v>5</v>
      </c>
    </row>
    <row r="19" spans="1:13" s="13" customFormat="1" ht="15">
      <c r="A19" s="12">
        <v>15</v>
      </c>
      <c r="B19" s="12" t="str">
        <f>Tabelle1!B5</f>
        <v>Hädener Fabian</v>
      </c>
      <c r="C19" s="78" t="str">
        <f>Tabelle1!C5</f>
        <v>C</v>
      </c>
      <c r="D19" s="14">
        <f>Tabelle1!D5</f>
        <v>8.765625</v>
      </c>
      <c r="E19" s="60">
        <f>Tabelle1!AD5</f>
        <v>561</v>
      </c>
      <c r="F19" s="60">
        <f>Tabelle1!AE5</f>
        <v>64</v>
      </c>
      <c r="G19" s="12">
        <f>Tabelle1!AJ5</f>
        <v>71</v>
      </c>
      <c r="H19" s="12">
        <f>Tabelle1!AK5</f>
        <v>0</v>
      </c>
      <c r="I19" s="74">
        <v>19</v>
      </c>
      <c r="J19" s="43">
        <f>Tabelle1!AI5</f>
        <v>9.613636363636363</v>
      </c>
      <c r="K19" s="122">
        <f>Tabelle1!AG5</f>
        <v>423</v>
      </c>
      <c r="L19" s="122">
        <f>Tabelle1!AH5</f>
        <v>44</v>
      </c>
      <c r="M19" s="118"/>
    </row>
    <row r="20" spans="1:13" s="13" customFormat="1" ht="15">
      <c r="A20" s="12">
        <v>16</v>
      </c>
      <c r="B20" s="56" t="str">
        <f>Tabelle1!B13</f>
        <v>Lässer Marc</v>
      </c>
      <c r="C20" s="78" t="str">
        <f>Tabelle1!C13</f>
        <v>B</v>
      </c>
      <c r="D20" s="14">
        <f>Tabelle1!D13</f>
        <v>8.678571428571429</v>
      </c>
      <c r="E20" s="60">
        <f>Tabelle1!AD13</f>
        <v>729</v>
      </c>
      <c r="F20" s="12">
        <f>Tabelle1!AE13</f>
        <v>84</v>
      </c>
      <c r="G20" s="12">
        <f>Tabelle1!AJ13</f>
        <v>61</v>
      </c>
      <c r="H20" s="12">
        <f>Tabelle1!AK13</f>
        <v>55</v>
      </c>
      <c r="I20" s="74">
        <v>16</v>
      </c>
      <c r="J20" s="43">
        <f>Tabelle1!AI13</f>
        <v>10.181818181818182</v>
      </c>
      <c r="K20" s="56">
        <f>Tabelle1!AG13</f>
        <v>448</v>
      </c>
      <c r="L20" s="56">
        <f>Tabelle1!AH13</f>
        <v>44</v>
      </c>
      <c r="M20" s="118">
        <f>'Rangpunkte MS'!D16</f>
        <v>30</v>
      </c>
    </row>
    <row r="21" spans="1:13" s="13" customFormat="1" ht="15">
      <c r="A21" s="12">
        <v>17</v>
      </c>
      <c r="B21" s="12" t="str">
        <f>Tabelle1!B19</f>
        <v>Von Arb Dustin</v>
      </c>
      <c r="C21" s="78" t="str">
        <f>Tabelle1!C19</f>
        <v>N</v>
      </c>
      <c r="D21" s="14">
        <f>Tabelle1!D19</f>
        <v>8.636363636363637</v>
      </c>
      <c r="E21" s="60">
        <f>Tabelle1!AD19</f>
        <v>380</v>
      </c>
      <c r="F21" s="12">
        <f>Tabelle1!AE19</f>
        <v>44</v>
      </c>
      <c r="G21" s="12">
        <f>Tabelle1!AJ19</f>
        <v>47</v>
      </c>
      <c r="H21" s="12">
        <f>Tabelle1!AK19</f>
        <v>63</v>
      </c>
      <c r="I21" s="74">
        <v>12</v>
      </c>
      <c r="J21" s="43">
        <f>Tabelle1!AI19</f>
        <v>8.5</v>
      </c>
      <c r="K21" s="56">
        <f>Tabelle1!AG19</f>
        <v>136</v>
      </c>
      <c r="L21" s="56">
        <f>Tabelle1!AH19</f>
        <v>16</v>
      </c>
      <c r="M21" s="118">
        <f>'Rangpunkte MS'!D19</f>
        <v>0</v>
      </c>
    </row>
    <row r="22" spans="1:13" s="13" customFormat="1" ht="15">
      <c r="A22" s="12">
        <v>18</v>
      </c>
      <c r="B22" s="56" t="str">
        <f>Tabelle1!B20</f>
        <v>Wüthrich Andreas</v>
      </c>
      <c r="C22" s="78" t="str">
        <f>Tabelle1!C20</f>
        <v>C</v>
      </c>
      <c r="D22" s="14">
        <f>Tabelle1!D20</f>
        <v>8.597826086956522</v>
      </c>
      <c r="E22" s="60">
        <f>Tabelle1!AD20</f>
        <v>791</v>
      </c>
      <c r="F22" s="12">
        <f>Tabelle1!AE20</f>
        <v>92</v>
      </c>
      <c r="G22" s="12">
        <f>Tabelle1!AJ20</f>
        <v>56</v>
      </c>
      <c r="H22" s="12">
        <f>Tabelle1!AK20</f>
        <v>60</v>
      </c>
      <c r="I22" s="74">
        <v>15</v>
      </c>
      <c r="J22" s="43">
        <f>Tabelle1!AI20</f>
        <v>9.909090909090908</v>
      </c>
      <c r="K22" s="56">
        <f>Tabelle1!AG20</f>
        <v>436</v>
      </c>
      <c r="L22" s="56">
        <f>Tabelle1!AH20</f>
        <v>44</v>
      </c>
      <c r="M22" s="118">
        <f>'Rangpunkte MS'!D11</f>
        <v>31</v>
      </c>
    </row>
    <row r="23" spans="1:13" s="13" customFormat="1" ht="15">
      <c r="A23" s="12">
        <v>19</v>
      </c>
      <c r="B23" s="12" t="str">
        <f>Tabelle1!B22</f>
        <v>Wüthrich Marcel</v>
      </c>
      <c r="C23" s="78" t="str">
        <f>Tabelle1!C22</f>
        <v>C</v>
      </c>
      <c r="D23" s="14">
        <f>Tabelle1!D22</f>
        <v>7.791666666666667</v>
      </c>
      <c r="E23" s="60">
        <f>Tabelle1!AD22</f>
        <v>374</v>
      </c>
      <c r="F23" s="12">
        <f>Tabelle1!AE22</f>
        <v>48</v>
      </c>
      <c r="G23" s="12">
        <f>Tabelle1!AJ22</f>
        <v>41</v>
      </c>
      <c r="H23" s="12">
        <f>Tabelle1!AK22</f>
        <v>54</v>
      </c>
      <c r="I23" s="74">
        <v>12</v>
      </c>
      <c r="J23" s="43">
        <f>Tabelle1!AI22</f>
        <v>8</v>
      </c>
      <c r="K23" s="79">
        <f>Tabelle1!AG22</f>
        <v>224</v>
      </c>
      <c r="L23" s="56">
        <f>Tabelle1!AH22</f>
        <v>28</v>
      </c>
      <c r="M23" s="118">
        <f>'Rangpunkte MS'!D14</f>
        <v>11</v>
      </c>
    </row>
    <row r="24" spans="1:13" s="13" customFormat="1" ht="15">
      <c r="A24" s="12">
        <v>20</v>
      </c>
      <c r="B24" s="12" t="str">
        <f>Tabelle1!B18</f>
        <v>Ruf Stephan</v>
      </c>
      <c r="C24" s="78" t="str">
        <f>Tabelle1!C18</f>
        <v>C</v>
      </c>
      <c r="D24" s="14">
        <f>Tabelle1!D18</f>
        <v>6.22</v>
      </c>
      <c r="E24" s="60">
        <f>Tabelle1!AD18</f>
        <v>311</v>
      </c>
      <c r="F24" s="12">
        <f>Tabelle1!AE18</f>
        <v>50</v>
      </c>
      <c r="G24" s="12">
        <f>Tabelle1!AJ18</f>
        <v>52</v>
      </c>
      <c r="H24" s="12">
        <f>Tabelle1!AK18</f>
        <v>18</v>
      </c>
      <c r="I24" s="74">
        <v>17</v>
      </c>
      <c r="J24" s="43">
        <f>Tabelle1!AI18</f>
        <v>7.071428571428571</v>
      </c>
      <c r="K24" s="80">
        <f>Tabelle1!AG18</f>
        <v>198</v>
      </c>
      <c r="L24" s="56">
        <f>Tabelle1!AH18</f>
        <v>28</v>
      </c>
      <c r="M24" s="118">
        <f>'Rangpunkte MS'!D13</f>
        <v>14</v>
      </c>
    </row>
    <row r="26" spans="1:4" ht="12.75">
      <c r="A26" s="24" t="s">
        <v>98</v>
      </c>
      <c r="D26" s="52"/>
    </row>
    <row r="27" spans="4:7" s="13" customFormat="1" ht="15">
      <c r="D27" s="40"/>
      <c r="G27" s="13" t="s">
        <v>47</v>
      </c>
    </row>
    <row r="28" spans="1:12" ht="15.75">
      <c r="A28" s="22" t="s">
        <v>24</v>
      </c>
      <c r="B28" s="58"/>
      <c r="C28">
        <v>66</v>
      </c>
      <c r="D28" s="41" t="s">
        <v>25</v>
      </c>
      <c r="G28" s="16"/>
      <c r="H28" s="16"/>
      <c r="I28" s="13"/>
      <c r="J28" s="13"/>
      <c r="K28" s="13"/>
      <c r="L28" s="13"/>
    </row>
    <row r="29" ht="12.75">
      <c r="H29" s="57"/>
    </row>
    <row r="31" spans="1:4" ht="12.75">
      <c r="A31" s="22"/>
      <c r="C31" s="23"/>
      <c r="D31" s="41"/>
    </row>
    <row r="32" spans="1:4" ht="12.75">
      <c r="A32" s="22"/>
      <c r="C32" s="23"/>
      <c r="D32" s="41"/>
    </row>
    <row r="33" spans="1:4" ht="12.75">
      <c r="A33" s="22"/>
      <c r="C33" s="23"/>
      <c r="D33" s="41"/>
    </row>
    <row r="35" ht="12.75">
      <c r="C35" s="39"/>
    </row>
    <row r="38" ht="10.5" customHeight="1"/>
  </sheetData>
  <sheetProtection/>
  <mergeCells count="14">
    <mergeCell ref="M2:M3"/>
    <mergeCell ref="J1:M1"/>
    <mergeCell ref="K2:K3"/>
    <mergeCell ref="L2:L3"/>
    <mergeCell ref="J2:J3"/>
    <mergeCell ref="A2:A3"/>
    <mergeCell ref="B2:B3"/>
    <mergeCell ref="C2:C3"/>
    <mergeCell ref="D2:D3"/>
    <mergeCell ref="G2:H2"/>
    <mergeCell ref="D1:I1"/>
    <mergeCell ref="E2:E3"/>
    <mergeCell ref="F2:F3"/>
    <mergeCell ref="I2:I3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r:id="rId1"/>
  <headerFooter alignWithMargins="0">
    <oddHeader>&amp;L&amp;"Verdana,Fett"&amp;18Jahresschnitte HG Langenthal-Wynau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L3" sqref="L3"/>
    </sheetView>
  </sheetViews>
  <sheetFormatPr defaultColWidth="11.421875" defaultRowHeight="12.75"/>
  <cols>
    <col min="1" max="1" width="4.8515625" style="0" customWidth="1"/>
    <col min="2" max="2" width="17.00390625" style="0" customWidth="1"/>
    <col min="3" max="3" width="2.28125" style="0" customWidth="1"/>
    <col min="4" max="4" width="9.28125" style="0" customWidth="1"/>
    <col min="5" max="5" width="1.28515625" style="0" customWidth="1"/>
    <col min="6" max="16" width="6.57421875" style="0" customWidth="1"/>
  </cols>
  <sheetData>
    <row r="1" spans="1:16" ht="12.75">
      <c r="A1" s="6" t="s">
        <v>3</v>
      </c>
      <c r="B1" s="7" t="s">
        <v>4</v>
      </c>
      <c r="C1" s="7"/>
      <c r="D1" s="8" t="s">
        <v>69</v>
      </c>
      <c r="E1" s="8"/>
      <c r="F1" s="8" t="s">
        <v>58</v>
      </c>
      <c r="G1" s="8" t="s">
        <v>59</v>
      </c>
      <c r="H1" s="8" t="s">
        <v>60</v>
      </c>
      <c r="I1" s="8" t="s">
        <v>61</v>
      </c>
      <c r="J1" s="8" t="s">
        <v>62</v>
      </c>
      <c r="K1" s="8" t="s">
        <v>63</v>
      </c>
      <c r="L1" s="8" t="s">
        <v>64</v>
      </c>
      <c r="M1" s="8" t="s">
        <v>65</v>
      </c>
      <c r="N1" s="8" t="s">
        <v>66</v>
      </c>
      <c r="O1" s="8" t="s">
        <v>67</v>
      </c>
      <c r="P1" s="8" t="s">
        <v>68</v>
      </c>
    </row>
    <row r="2" spans="1:16" ht="12.75">
      <c r="A2" s="9"/>
      <c r="B2" s="2"/>
      <c r="C2" s="2"/>
      <c r="D2" s="4"/>
      <c r="E2" s="4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46" customFormat="1" ht="12.75">
      <c r="A3" s="48">
        <v>1</v>
      </c>
      <c r="B3" s="49" t="s">
        <v>8</v>
      </c>
      <c r="C3" s="55"/>
      <c r="D3" s="62">
        <f>SUM(F3:P3)</f>
        <v>154</v>
      </c>
      <c r="E3" s="50"/>
      <c r="F3" s="51">
        <v>26</v>
      </c>
      <c r="G3" s="19">
        <v>26</v>
      </c>
      <c r="H3" s="19">
        <v>25</v>
      </c>
      <c r="I3" s="19">
        <v>26</v>
      </c>
      <c r="J3" s="19">
        <v>26</v>
      </c>
      <c r="K3" s="19">
        <v>25</v>
      </c>
      <c r="L3" s="19"/>
      <c r="M3" s="19"/>
      <c r="N3" s="19"/>
      <c r="O3" s="19"/>
      <c r="P3" s="19"/>
    </row>
    <row r="4" spans="1:16" ht="12.75">
      <c r="A4" s="10">
        <v>2</v>
      </c>
      <c r="B4" s="2" t="s">
        <v>6</v>
      </c>
      <c r="C4" s="11"/>
      <c r="D4" s="62">
        <f aca="true" t="shared" si="0" ref="D4:D25">SUM(F4:P4)</f>
        <v>128</v>
      </c>
      <c r="E4" s="4"/>
      <c r="F4" s="19">
        <v>20</v>
      </c>
      <c r="G4" s="19">
        <v>22</v>
      </c>
      <c r="H4" s="19">
        <v>20</v>
      </c>
      <c r="I4" s="19">
        <v>25</v>
      </c>
      <c r="J4" s="19">
        <v>21</v>
      </c>
      <c r="K4" s="19">
        <v>20</v>
      </c>
      <c r="L4" s="19"/>
      <c r="M4" s="19"/>
      <c r="N4" s="19"/>
      <c r="O4" s="19"/>
      <c r="P4" s="19"/>
    </row>
    <row r="5" spans="1:16" ht="12.75">
      <c r="A5" s="10">
        <v>3</v>
      </c>
      <c r="B5" s="2" t="s">
        <v>7</v>
      </c>
      <c r="C5" s="11"/>
      <c r="D5" s="62">
        <f t="shared" si="0"/>
        <v>90</v>
      </c>
      <c r="E5" s="4"/>
      <c r="F5" s="19">
        <v>7</v>
      </c>
      <c r="G5" s="19">
        <v>12</v>
      </c>
      <c r="H5" s="19">
        <v>14</v>
      </c>
      <c r="I5" s="19">
        <v>11</v>
      </c>
      <c r="J5" s="19">
        <v>23</v>
      </c>
      <c r="K5" s="19">
        <v>23</v>
      </c>
      <c r="L5" s="19"/>
      <c r="M5" s="19"/>
      <c r="N5" s="19"/>
      <c r="O5" s="19"/>
      <c r="P5" s="19"/>
    </row>
    <row r="6" spans="1:16" ht="12.75">
      <c r="A6" s="10">
        <v>4</v>
      </c>
      <c r="B6" s="5" t="s">
        <v>2</v>
      </c>
      <c r="C6" s="11"/>
      <c r="D6" s="62">
        <f t="shared" si="0"/>
        <v>51</v>
      </c>
      <c r="E6" s="4"/>
      <c r="F6" s="19">
        <v>8</v>
      </c>
      <c r="G6" s="19">
        <v>16</v>
      </c>
      <c r="H6" s="19">
        <v>13</v>
      </c>
      <c r="I6" s="19"/>
      <c r="J6" s="19"/>
      <c r="K6" s="19">
        <v>14</v>
      </c>
      <c r="L6" s="19"/>
      <c r="M6" s="19"/>
      <c r="N6" s="19"/>
      <c r="O6" s="19"/>
      <c r="P6" s="19"/>
    </row>
    <row r="7" spans="1:16" ht="12.75">
      <c r="A7" s="10">
        <v>5</v>
      </c>
      <c r="B7" s="2" t="s">
        <v>77</v>
      </c>
      <c r="C7" s="11"/>
      <c r="D7" s="62">
        <f t="shared" si="0"/>
        <v>55</v>
      </c>
      <c r="E7" s="4"/>
      <c r="F7" s="51"/>
      <c r="G7" s="19"/>
      <c r="H7" s="19">
        <v>3</v>
      </c>
      <c r="I7" s="19">
        <v>14</v>
      </c>
      <c r="J7" s="19">
        <v>16</v>
      </c>
      <c r="K7" s="19">
        <v>22</v>
      </c>
      <c r="L7" s="19"/>
      <c r="M7" s="19"/>
      <c r="N7" s="19"/>
      <c r="O7" s="19"/>
      <c r="P7" s="19"/>
    </row>
    <row r="8" spans="1:16" ht="12.75">
      <c r="A8" s="10">
        <v>6</v>
      </c>
      <c r="B8" s="2" t="s">
        <v>79</v>
      </c>
      <c r="C8" s="11"/>
      <c r="D8" s="62">
        <f t="shared" si="0"/>
        <v>120</v>
      </c>
      <c r="E8" s="4"/>
      <c r="F8" s="19">
        <v>18</v>
      </c>
      <c r="G8" s="19">
        <v>19</v>
      </c>
      <c r="H8" s="19">
        <v>18</v>
      </c>
      <c r="I8" s="19">
        <v>22</v>
      </c>
      <c r="J8" s="19">
        <v>21</v>
      </c>
      <c r="K8" s="19">
        <v>22</v>
      </c>
      <c r="L8" s="19"/>
      <c r="M8" s="19"/>
      <c r="N8" s="19"/>
      <c r="O8" s="19"/>
      <c r="P8" s="19"/>
    </row>
    <row r="9" spans="1:16" ht="12.75">
      <c r="A9" s="10">
        <v>7</v>
      </c>
      <c r="B9" s="2" t="s">
        <v>45</v>
      </c>
      <c r="C9" s="11"/>
      <c r="D9" s="62">
        <f t="shared" si="0"/>
        <v>54</v>
      </c>
      <c r="E9" s="4"/>
      <c r="F9" s="19">
        <v>5</v>
      </c>
      <c r="G9" s="19">
        <v>9</v>
      </c>
      <c r="H9" s="19">
        <v>5</v>
      </c>
      <c r="I9" s="19">
        <v>17</v>
      </c>
      <c r="J9" s="19">
        <v>7</v>
      </c>
      <c r="K9" s="19">
        <v>11</v>
      </c>
      <c r="L9" s="19"/>
      <c r="M9" s="19"/>
      <c r="N9" s="19"/>
      <c r="O9" s="19"/>
      <c r="P9" s="19"/>
    </row>
    <row r="10" spans="1:16" ht="12.75">
      <c r="A10" s="10">
        <v>8</v>
      </c>
      <c r="B10" s="5" t="s">
        <v>43</v>
      </c>
      <c r="C10" s="11"/>
      <c r="D10" s="62">
        <f t="shared" si="0"/>
        <v>61</v>
      </c>
      <c r="E10" s="4"/>
      <c r="F10" s="19">
        <v>10</v>
      </c>
      <c r="G10" s="19">
        <v>5</v>
      </c>
      <c r="H10" s="19">
        <v>10</v>
      </c>
      <c r="I10" s="19">
        <v>12</v>
      </c>
      <c r="J10" s="19">
        <v>16</v>
      </c>
      <c r="K10" s="19">
        <v>8</v>
      </c>
      <c r="L10" s="19"/>
      <c r="M10" s="19"/>
      <c r="N10" s="19"/>
      <c r="O10" s="19"/>
      <c r="P10" s="19"/>
    </row>
    <row r="11" spans="1:16" ht="12.75">
      <c r="A11" s="10">
        <v>9</v>
      </c>
      <c r="B11" s="2" t="s">
        <v>1</v>
      </c>
      <c r="C11" s="11"/>
      <c r="D11" s="62">
        <f t="shared" si="0"/>
        <v>31</v>
      </c>
      <c r="E11" s="4"/>
      <c r="F11" s="51">
        <v>6</v>
      </c>
      <c r="G11" s="19">
        <v>2</v>
      </c>
      <c r="H11" s="19"/>
      <c r="I11" s="19">
        <v>7</v>
      </c>
      <c r="J11" s="19">
        <v>6</v>
      </c>
      <c r="K11" s="19">
        <v>10</v>
      </c>
      <c r="L11" s="19"/>
      <c r="M11" s="19"/>
      <c r="N11" s="19"/>
      <c r="O11" s="19"/>
      <c r="P11" s="19"/>
    </row>
    <row r="12" spans="1:16" ht="12.75">
      <c r="A12" s="10">
        <v>10</v>
      </c>
      <c r="B12" s="5" t="s">
        <v>76</v>
      </c>
      <c r="C12" s="11"/>
      <c r="D12" s="62">
        <f t="shared" si="0"/>
        <v>137</v>
      </c>
      <c r="E12" s="4"/>
      <c r="F12" s="19">
        <v>23</v>
      </c>
      <c r="G12" s="19">
        <v>20</v>
      </c>
      <c r="H12" s="19">
        <v>19</v>
      </c>
      <c r="I12" s="19">
        <v>25</v>
      </c>
      <c r="J12" s="19">
        <v>24</v>
      </c>
      <c r="K12" s="19">
        <v>26</v>
      </c>
      <c r="L12" s="19"/>
      <c r="M12" s="19"/>
      <c r="N12" s="19"/>
      <c r="O12" s="19"/>
      <c r="P12" s="19"/>
    </row>
    <row r="13" spans="1:16" ht="12.75">
      <c r="A13" s="10">
        <v>11</v>
      </c>
      <c r="B13" s="2" t="s">
        <v>46</v>
      </c>
      <c r="C13" s="11"/>
      <c r="D13" s="62">
        <f t="shared" si="0"/>
        <v>14</v>
      </c>
      <c r="E13" s="4"/>
      <c r="F13" s="19"/>
      <c r="G13" s="19">
        <v>14</v>
      </c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>
      <c r="A14" s="10">
        <v>12</v>
      </c>
      <c r="B14" s="2" t="s">
        <v>9</v>
      </c>
      <c r="C14" s="11"/>
      <c r="D14" s="62">
        <f t="shared" si="0"/>
        <v>11</v>
      </c>
      <c r="E14" s="4"/>
      <c r="F14" s="19">
        <v>3</v>
      </c>
      <c r="G14" s="19"/>
      <c r="H14" s="19">
        <v>1</v>
      </c>
      <c r="I14" s="19">
        <v>7</v>
      </c>
      <c r="J14" s="19"/>
      <c r="K14" s="19"/>
      <c r="L14" s="19"/>
      <c r="M14" s="19"/>
      <c r="N14" s="19"/>
      <c r="O14" s="19"/>
      <c r="P14" s="19"/>
    </row>
    <row r="15" spans="1:16" ht="12.75">
      <c r="A15" s="10">
        <v>13</v>
      </c>
      <c r="B15" s="2" t="s">
        <v>74</v>
      </c>
      <c r="C15" s="11"/>
      <c r="D15" s="62">
        <f t="shared" si="0"/>
        <v>12</v>
      </c>
      <c r="E15" s="4"/>
      <c r="F15" s="19">
        <v>1</v>
      </c>
      <c r="G15" s="19"/>
      <c r="H15" s="19">
        <v>8</v>
      </c>
      <c r="I15" s="19"/>
      <c r="J15" s="19">
        <v>3</v>
      </c>
      <c r="K15" s="19"/>
      <c r="L15" s="19"/>
      <c r="M15" s="19"/>
      <c r="N15" s="19"/>
      <c r="O15" s="19"/>
      <c r="P15" s="19"/>
    </row>
    <row r="16" spans="1:16" ht="12.75">
      <c r="A16" s="10">
        <v>14</v>
      </c>
      <c r="B16" s="2" t="s">
        <v>44</v>
      </c>
      <c r="C16" s="11"/>
      <c r="D16" s="62">
        <f t="shared" si="0"/>
        <v>30</v>
      </c>
      <c r="F16" s="19"/>
      <c r="G16" s="19">
        <v>7</v>
      </c>
      <c r="H16" s="19"/>
      <c r="I16" s="19">
        <v>19</v>
      </c>
      <c r="J16" s="19"/>
      <c r="K16" s="19">
        <v>4</v>
      </c>
      <c r="L16" s="19"/>
      <c r="M16" s="19"/>
      <c r="N16" s="19"/>
      <c r="O16" s="19"/>
      <c r="P16" s="19"/>
    </row>
    <row r="17" spans="1:16" ht="12.75">
      <c r="A17" s="10">
        <v>15</v>
      </c>
      <c r="B17" s="2" t="s">
        <v>23</v>
      </c>
      <c r="C17" s="11"/>
      <c r="D17" s="62">
        <f t="shared" si="0"/>
        <v>90</v>
      </c>
      <c r="F17" s="19">
        <v>12</v>
      </c>
      <c r="G17" s="19">
        <v>12</v>
      </c>
      <c r="H17" s="19">
        <v>18</v>
      </c>
      <c r="I17" s="19">
        <v>21</v>
      </c>
      <c r="J17" s="19">
        <v>17</v>
      </c>
      <c r="K17" s="19">
        <v>10</v>
      </c>
      <c r="L17" s="19"/>
      <c r="M17" s="19"/>
      <c r="N17" s="19"/>
      <c r="O17" s="19"/>
      <c r="P17" s="19"/>
    </row>
    <row r="18" spans="1:16" ht="12.75">
      <c r="A18" s="10">
        <v>16</v>
      </c>
      <c r="B18" s="2" t="s">
        <v>0</v>
      </c>
      <c r="C18" s="11"/>
      <c r="D18" s="62">
        <f t="shared" si="0"/>
        <v>78</v>
      </c>
      <c r="F18" s="19">
        <v>9</v>
      </c>
      <c r="G18" s="19">
        <v>13</v>
      </c>
      <c r="H18" s="19">
        <v>11</v>
      </c>
      <c r="I18" s="19">
        <v>16</v>
      </c>
      <c r="J18" s="19">
        <v>12</v>
      </c>
      <c r="K18" s="19">
        <v>17</v>
      </c>
      <c r="L18" s="19"/>
      <c r="M18" s="19"/>
      <c r="N18" s="19"/>
      <c r="O18" s="19"/>
      <c r="P18" s="19"/>
    </row>
    <row r="19" spans="1:16" ht="12.75">
      <c r="A19" s="10">
        <v>17</v>
      </c>
      <c r="B19" s="2" t="s">
        <v>73</v>
      </c>
      <c r="C19" s="11"/>
      <c r="D19" s="62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2.75">
      <c r="A20" s="10">
        <v>19</v>
      </c>
      <c r="B20" s="2" t="s">
        <v>88</v>
      </c>
      <c r="C20" s="11"/>
      <c r="D20" s="62">
        <f t="shared" si="0"/>
        <v>5</v>
      </c>
      <c r="F20" s="19"/>
      <c r="G20" s="19"/>
      <c r="H20" s="19"/>
      <c r="I20" s="19">
        <v>5</v>
      </c>
      <c r="J20" s="19"/>
      <c r="K20" s="19"/>
      <c r="L20" s="19"/>
      <c r="M20" s="19"/>
      <c r="N20" s="19"/>
      <c r="O20" s="19"/>
      <c r="P20" s="19"/>
    </row>
    <row r="21" spans="1:16" ht="12.75">
      <c r="A21" s="10">
        <v>20</v>
      </c>
      <c r="B21" s="5"/>
      <c r="C21" s="11"/>
      <c r="D21" s="62">
        <f t="shared" si="0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">
        <v>21</v>
      </c>
      <c r="C22" s="11"/>
      <c r="D22" s="62">
        <f t="shared" si="0"/>
        <v>0</v>
      </c>
      <c r="F22" s="47"/>
      <c r="G22" s="47"/>
      <c r="H22" s="47"/>
      <c r="I22" s="47"/>
      <c r="J22" s="47"/>
      <c r="K22" s="47"/>
      <c r="L22" s="47"/>
      <c r="M22" s="47"/>
      <c r="N22" s="47"/>
      <c r="O22" s="72"/>
      <c r="P22" s="72"/>
    </row>
    <row r="23" spans="1:16" ht="12.75">
      <c r="A23" s="1">
        <v>22</v>
      </c>
      <c r="B23" s="2"/>
      <c r="C23" s="2"/>
      <c r="D23" s="62">
        <f t="shared" si="0"/>
        <v>0</v>
      </c>
      <c r="F23" s="47"/>
      <c r="G23" s="47"/>
      <c r="H23" s="47"/>
      <c r="I23" s="47"/>
      <c r="J23" s="47"/>
      <c r="K23" s="47"/>
      <c r="L23" s="47"/>
      <c r="M23" s="47"/>
      <c r="N23" s="47"/>
      <c r="O23" s="72"/>
      <c r="P23" s="72"/>
    </row>
    <row r="24" spans="1:16" ht="12.75">
      <c r="A24" s="3">
        <v>23</v>
      </c>
      <c r="B24" s="2"/>
      <c r="C24" s="2"/>
      <c r="D24" s="62">
        <f t="shared" si="0"/>
        <v>0</v>
      </c>
      <c r="F24" s="47"/>
      <c r="G24" s="47"/>
      <c r="H24" s="47"/>
      <c r="I24" s="47"/>
      <c r="J24" s="47"/>
      <c r="K24" s="47"/>
      <c r="L24" s="47"/>
      <c r="M24" s="47"/>
      <c r="N24" s="47"/>
      <c r="O24" s="72"/>
      <c r="P24" s="72"/>
    </row>
    <row r="25" spans="1:16" ht="12.75">
      <c r="A25" s="3">
        <v>24</v>
      </c>
      <c r="B25" s="2"/>
      <c r="C25" s="2"/>
      <c r="D25" s="62">
        <f t="shared" si="0"/>
        <v>0</v>
      </c>
      <c r="F25" s="47"/>
      <c r="G25" s="47"/>
      <c r="H25" s="47"/>
      <c r="I25" s="47"/>
      <c r="J25" s="47"/>
      <c r="K25" s="47"/>
      <c r="L25" s="47"/>
      <c r="M25" s="47"/>
      <c r="N25" s="47"/>
      <c r="O25" s="72"/>
      <c r="P25" s="72"/>
    </row>
    <row r="26" spans="1:14" ht="12.75">
      <c r="A26" s="3"/>
      <c r="B26" s="2"/>
      <c r="C26" s="2"/>
      <c r="F26" s="46"/>
      <c r="G26" s="46"/>
      <c r="H26" s="46"/>
      <c r="I26" s="46"/>
      <c r="J26" s="46"/>
      <c r="K26" s="46"/>
      <c r="L26" s="46"/>
      <c r="M26" s="46"/>
      <c r="N26" s="46"/>
    </row>
    <row r="27" spans="6:14" ht="12.75">
      <c r="F27" s="46"/>
      <c r="G27" s="46"/>
      <c r="H27" s="46"/>
      <c r="I27" s="46"/>
      <c r="J27" s="46"/>
      <c r="K27" s="46"/>
      <c r="L27" s="46"/>
      <c r="M27" s="46"/>
      <c r="N27" s="4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2.421875" style="0" customWidth="1"/>
    <col min="2" max="2" width="22.7109375" style="0" customWidth="1"/>
    <col min="3" max="3" width="32.28125" style="0" customWidth="1"/>
    <col min="4" max="4" width="22.7109375" style="0" customWidth="1"/>
    <col min="5" max="5" width="3.140625" style="0" customWidth="1"/>
  </cols>
  <sheetData>
    <row r="1" ht="22.5">
      <c r="C1" s="38" t="s">
        <v>91</v>
      </c>
    </row>
    <row r="5" spans="1:5" ht="15.75">
      <c r="A5" s="24"/>
      <c r="B5" s="25"/>
      <c r="C5" s="31" t="s">
        <v>27</v>
      </c>
      <c r="D5" s="25"/>
      <c r="E5" s="24"/>
    </row>
    <row r="6" spans="1:5" ht="12.75" customHeight="1">
      <c r="A6" s="24"/>
      <c r="B6" s="25"/>
      <c r="C6" s="25"/>
      <c r="D6" s="25"/>
      <c r="E6" s="24"/>
    </row>
    <row r="7" spans="1:5" ht="12.75">
      <c r="A7" s="24"/>
      <c r="B7" s="26"/>
      <c r="C7" s="26"/>
      <c r="D7" s="26"/>
      <c r="E7" s="24"/>
    </row>
    <row r="8" spans="1:5" ht="18" customHeight="1">
      <c r="A8" s="24"/>
      <c r="B8" s="26"/>
      <c r="C8" s="26"/>
      <c r="D8" s="26"/>
      <c r="E8" s="24"/>
    </row>
    <row r="9" spans="1:5" ht="19.5">
      <c r="A9" s="24"/>
      <c r="B9" s="26"/>
      <c r="C9" s="32" t="s">
        <v>8</v>
      </c>
      <c r="D9" s="26"/>
      <c r="E9" s="24"/>
    </row>
    <row r="10" spans="1:5" ht="15">
      <c r="A10" s="24"/>
      <c r="B10" s="69" t="s">
        <v>56</v>
      </c>
      <c r="C10" s="33">
        <v>17.49</v>
      </c>
      <c r="D10" s="68" t="s">
        <v>6</v>
      </c>
      <c r="E10" s="24"/>
    </row>
    <row r="11" spans="1:5" ht="12.75">
      <c r="A11" s="24"/>
      <c r="B11" s="27">
        <v>15.189</v>
      </c>
      <c r="C11" s="26"/>
      <c r="D11" s="28">
        <v>14.154</v>
      </c>
      <c r="E11" s="29"/>
    </row>
    <row r="12" spans="1:5" ht="19.5" customHeight="1">
      <c r="A12" s="30"/>
      <c r="B12" s="24"/>
      <c r="C12" s="24"/>
      <c r="D12" s="24"/>
      <c r="E12" s="30"/>
    </row>
    <row r="13" spans="2:4" ht="12.75">
      <c r="B13" s="34" t="s">
        <v>29</v>
      </c>
      <c r="C13" s="24" t="s">
        <v>0</v>
      </c>
      <c r="D13" s="36">
        <v>12.959</v>
      </c>
    </row>
    <row r="14" spans="2:4" ht="12.75">
      <c r="B14" s="34" t="s">
        <v>48</v>
      </c>
      <c r="C14" s="24" t="s">
        <v>79</v>
      </c>
      <c r="D14" s="36">
        <v>12.704</v>
      </c>
    </row>
    <row r="15" spans="2:4" ht="12.75">
      <c r="B15" s="34" t="s">
        <v>84</v>
      </c>
      <c r="C15" s="24" t="s">
        <v>7</v>
      </c>
      <c r="D15" s="36">
        <v>12.479</v>
      </c>
    </row>
    <row r="16" spans="2:4" ht="12.75">
      <c r="B16" s="34"/>
      <c r="D16" s="36"/>
    </row>
    <row r="17" spans="2:4" ht="12.75">
      <c r="B17" s="70"/>
      <c r="C17" s="24"/>
      <c r="D17" s="36"/>
    </row>
    <row r="21" spans="2:4" ht="15.75">
      <c r="B21" s="25"/>
      <c r="C21" s="31" t="s">
        <v>28</v>
      </c>
      <c r="D21" s="25"/>
    </row>
    <row r="22" spans="2:4" ht="15.75">
      <c r="B22" s="25"/>
      <c r="C22" s="25"/>
      <c r="D22" s="25"/>
    </row>
    <row r="23" spans="2:4" ht="12.75">
      <c r="B23" s="26"/>
      <c r="C23" s="26"/>
      <c r="D23" s="26"/>
    </row>
    <row r="24" spans="2:4" ht="18" customHeight="1">
      <c r="B24" s="26"/>
      <c r="C24" s="26"/>
      <c r="D24" s="26"/>
    </row>
    <row r="25" spans="2:4" ht="19.5">
      <c r="B25" s="26"/>
      <c r="C25" s="32" t="s">
        <v>77</v>
      </c>
      <c r="D25" s="26"/>
    </row>
    <row r="26" spans="2:4" ht="15">
      <c r="B26" s="69" t="s">
        <v>23</v>
      </c>
      <c r="C26" s="33">
        <v>11.628</v>
      </c>
      <c r="D26" s="68" t="s">
        <v>45</v>
      </c>
    </row>
    <row r="27" spans="2:4" ht="12.75">
      <c r="B27" s="27">
        <v>11.226</v>
      </c>
      <c r="C27" s="26"/>
      <c r="D27" s="28">
        <v>11.105</v>
      </c>
    </row>
    <row r="28" ht="21" customHeight="1"/>
    <row r="29" spans="2:4" ht="12.75" customHeight="1">
      <c r="B29" s="34" t="s">
        <v>29</v>
      </c>
      <c r="C29" s="24" t="s">
        <v>44</v>
      </c>
      <c r="D29" s="36">
        <v>10.378</v>
      </c>
    </row>
    <row r="30" spans="2:5" ht="12.75" customHeight="1">
      <c r="B30" s="59" t="s">
        <v>48</v>
      </c>
      <c r="C30" s="29" t="s">
        <v>1</v>
      </c>
      <c r="D30" s="61">
        <v>10.278</v>
      </c>
      <c r="E30" s="20"/>
    </row>
    <row r="31" spans="2:5" ht="12.75" customHeight="1">
      <c r="B31" s="113"/>
      <c r="C31" s="29"/>
      <c r="D31" s="37"/>
      <c r="E31" s="20"/>
    </row>
    <row r="32" spans="2:4" ht="12.75">
      <c r="B32" s="119" t="s">
        <v>89</v>
      </c>
      <c r="C32" s="24" t="s">
        <v>2</v>
      </c>
      <c r="D32" s="36">
        <v>12.339</v>
      </c>
    </row>
    <row r="33" ht="12.75">
      <c r="D33" s="36"/>
    </row>
    <row r="36" spans="2:4" ht="15.75">
      <c r="B36" s="25"/>
      <c r="C36" s="31" t="s">
        <v>30</v>
      </c>
      <c r="D36" s="25"/>
    </row>
    <row r="37" spans="2:4" ht="15.75">
      <c r="B37" s="25"/>
      <c r="C37" s="25"/>
      <c r="D37" s="25"/>
    </row>
    <row r="38" spans="2:4" ht="12.75">
      <c r="B38" s="26"/>
      <c r="C38" s="26"/>
      <c r="D38" s="26"/>
    </row>
    <row r="39" spans="2:4" ht="18" customHeight="1">
      <c r="B39" s="26"/>
      <c r="C39" s="26"/>
      <c r="D39" s="26"/>
    </row>
    <row r="40" spans="2:4" ht="19.5">
      <c r="B40" s="26"/>
      <c r="C40" s="32" t="s">
        <v>43</v>
      </c>
      <c r="D40" s="26"/>
    </row>
    <row r="41" spans="2:4" ht="15">
      <c r="B41" s="69" t="s">
        <v>74</v>
      </c>
      <c r="C41" s="33">
        <v>11.293</v>
      </c>
      <c r="D41" s="68"/>
    </row>
    <row r="42" spans="2:4" ht="12.75">
      <c r="B42" s="27">
        <v>7.488</v>
      </c>
      <c r="C42" s="26"/>
      <c r="D42" s="28"/>
    </row>
    <row r="43" ht="21.75" customHeight="1"/>
    <row r="44" spans="2:4" ht="12.75">
      <c r="B44" s="63"/>
      <c r="D44" s="36"/>
    </row>
    <row r="45" spans="2:4" ht="12.75">
      <c r="B45" s="71" t="s">
        <v>71</v>
      </c>
      <c r="C45" s="24" t="s">
        <v>78</v>
      </c>
      <c r="D45" s="36">
        <v>10.5</v>
      </c>
    </row>
    <row r="46" spans="2:4" ht="12.75">
      <c r="B46" s="71" t="s">
        <v>71</v>
      </c>
      <c r="C46" s="24" t="s">
        <v>88</v>
      </c>
      <c r="D46" s="36">
        <v>9.833</v>
      </c>
    </row>
    <row r="47" spans="2:4" ht="12.75">
      <c r="B47" s="120" t="s">
        <v>71</v>
      </c>
      <c r="C47" s="24" t="s">
        <v>46</v>
      </c>
      <c r="D47" s="36">
        <v>7.45</v>
      </c>
    </row>
    <row r="48" spans="2:4" ht="12.75">
      <c r="B48" s="120" t="s">
        <v>71</v>
      </c>
      <c r="C48" s="24" t="s">
        <v>9</v>
      </c>
      <c r="D48" s="36">
        <v>7.313</v>
      </c>
    </row>
    <row r="49" ht="12.75">
      <c r="D49" s="35"/>
    </row>
    <row r="50" spans="2:5" ht="12.75">
      <c r="B50" s="76" t="s">
        <v>80</v>
      </c>
      <c r="C50" s="45"/>
      <c r="D50" s="75" t="s">
        <v>90</v>
      </c>
      <c r="E50" s="41"/>
    </row>
    <row r="51" spans="2:5" ht="12.75">
      <c r="B51" s="53"/>
      <c r="C51" s="45"/>
      <c r="D51" s="54"/>
      <c r="E51" s="41"/>
    </row>
    <row r="52" spans="2:5" ht="12.75">
      <c r="B52" s="22"/>
      <c r="D52" s="23"/>
      <c r="E52" s="41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Wüthrich</dc:creator>
  <cp:keywords/>
  <dc:description/>
  <cp:lastModifiedBy>Andreas Wüthrich</cp:lastModifiedBy>
  <cp:lastPrinted>2019-07-13T07:57:05Z</cp:lastPrinted>
  <dcterms:created xsi:type="dcterms:W3CDTF">2004-03-14T18:04:42Z</dcterms:created>
  <dcterms:modified xsi:type="dcterms:W3CDTF">2019-10-10T16:32:46Z</dcterms:modified>
  <cp:category/>
  <cp:version/>
  <cp:contentType/>
  <cp:contentStatus/>
</cp:coreProperties>
</file>